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bookViews>
    <workbookView xWindow="-30" yWindow="225" windowWidth="28830" windowHeight="14460"/>
  </bookViews>
  <sheets>
    <sheet name="Adressen" sheetId="5" r:id="rId1"/>
    <sheet name="Erklärung zur Testmappe" sheetId="4" r:id="rId2"/>
    <sheet name="Testaufgaben" sheetId="3" r:id="rId3"/>
    <sheet name="Anwesenheits- und Ergebnisliste" sheetId="1" r:id="rId4"/>
    <sheet name="Fragebogen" sheetId="2" r:id="rId5"/>
    <sheet name="Zusammenfassung" sheetId="6" r:id="rId6"/>
    <sheet name="Zusammenfassung 2" sheetId="7" r:id="rId7"/>
  </sheets>
  <definedNames>
    <definedName name="_xlnm.Print_Area" localSheetId="3">'Anwesenheits- und Ergebnisliste'!$A$1:$Y$25</definedName>
    <definedName name="_xlnm.Print_Area" localSheetId="4">Fragebogen!$A$1:$Z$24</definedName>
    <definedName name="_xlnm.Print_Titles" localSheetId="3">'Anwesenheits- und Ergebnisliste'!$2:$8</definedName>
    <definedName name="_xlnm.Print_Titles" localSheetId="2">Testaufgaben!$2:$5</definedName>
  </definedNames>
  <calcPr calcId="162913"/>
</workbook>
</file>

<file path=xl/calcChain.xml><?xml version="1.0" encoding="utf-8"?>
<calcChain xmlns="http://schemas.openxmlformats.org/spreadsheetml/2006/main">
  <c r="BR4" i="7" l="1"/>
  <c r="O25" i="2" l="1"/>
  <c r="BQ4" i="7" s="1"/>
  <c r="G51" i="6" l="1"/>
  <c r="I30" i="2"/>
  <c r="BB4" i="7" s="1"/>
  <c r="F54" i="6" s="1"/>
  <c r="I29" i="2"/>
  <c r="BA4" i="7" s="1"/>
  <c r="E54" i="6" s="1"/>
  <c r="I28" i="2"/>
  <c r="AZ4" i="7" s="1"/>
  <c r="D54" i="6" s="1"/>
  <c r="I27" i="2"/>
  <c r="AY4" i="7" s="1"/>
  <c r="C54" i="6" s="1"/>
  <c r="I25" i="2"/>
  <c r="I26" i="2"/>
  <c r="F25" i="2"/>
  <c r="A41" i="6" s="1"/>
  <c r="BP4" i="7" l="1"/>
  <c r="B54" i="6"/>
  <c r="BO4" i="7"/>
  <c r="A54" i="6"/>
  <c r="A52" i="6"/>
  <c r="AB23" i="1"/>
  <c r="J14" i="6" s="1"/>
  <c r="AB22" i="1"/>
  <c r="AB21" i="1"/>
  <c r="J12" i="6" s="1"/>
  <c r="AB20" i="1"/>
  <c r="J11" i="6" s="1"/>
  <c r="AB19" i="1"/>
  <c r="J10" i="6" s="1"/>
  <c r="AB18" i="1"/>
  <c r="J9" i="6"/>
  <c r="AB17" i="1"/>
  <c r="J8" i="6" s="1"/>
  <c r="AB16" i="1"/>
  <c r="J7" i="6" s="1"/>
  <c r="AB15" i="1"/>
  <c r="J6" i="6" s="1"/>
  <c r="AB14" i="1"/>
  <c r="J5" i="6"/>
  <c r="AB13" i="1"/>
  <c r="J4" i="6" s="1"/>
  <c r="AB12" i="1"/>
  <c r="J13" i="6"/>
  <c r="E4" i="7"/>
  <c r="D4" i="7"/>
  <c r="C4" i="7"/>
  <c r="B4" i="7"/>
  <c r="A4" i="7"/>
  <c r="E3" i="7"/>
  <c r="D3" i="7"/>
  <c r="C3" i="7"/>
  <c r="B3" i="7"/>
  <c r="A3" i="7"/>
  <c r="C21" i="2"/>
  <c r="C20" i="2"/>
  <c r="C19" i="2"/>
  <c r="C18" i="2"/>
  <c r="C17" i="2"/>
  <c r="C16" i="2"/>
  <c r="C15" i="2"/>
  <c r="C14" i="2"/>
  <c r="C13" i="2"/>
  <c r="C12" i="2"/>
  <c r="C11" i="2"/>
  <c r="C10" i="2"/>
  <c r="E21" i="2"/>
  <c r="E14" i="6"/>
  <c r="E20" i="2"/>
  <c r="E13" i="6" s="1"/>
  <c r="E19" i="2"/>
  <c r="E12" i="6" s="1"/>
  <c r="E18" i="2"/>
  <c r="E11" i="6" s="1"/>
  <c r="E17" i="2"/>
  <c r="E10" i="6"/>
  <c r="E16" i="2"/>
  <c r="E9" i="6"/>
  <c r="E15" i="2"/>
  <c r="E8" i="6" s="1"/>
  <c r="E14" i="2"/>
  <c r="E7" i="6" s="1"/>
  <c r="E13" i="2"/>
  <c r="E6" i="6"/>
  <c r="E12" i="2"/>
  <c r="E5" i="6"/>
  <c r="E11" i="2"/>
  <c r="E4" i="6" s="1"/>
  <c r="E10" i="2"/>
  <c r="E3" i="6" s="1"/>
  <c r="L14" i="6"/>
  <c r="L13" i="6"/>
  <c r="L12" i="6"/>
  <c r="L11" i="6"/>
  <c r="L10" i="6"/>
  <c r="L9" i="6"/>
  <c r="L8" i="6"/>
  <c r="L7" i="6"/>
  <c r="L6" i="6"/>
  <c r="L5" i="6"/>
  <c r="L4" i="6"/>
  <c r="L3" i="6"/>
  <c r="B6" i="6"/>
  <c r="B5" i="6"/>
  <c r="B4" i="6"/>
  <c r="Y27" i="1"/>
  <c r="I4" i="7" s="1"/>
  <c r="Y26" i="1"/>
  <c r="AA23" i="1"/>
  <c r="I14" i="6" s="1"/>
  <c r="AA22" i="1"/>
  <c r="I13" i="6" s="1"/>
  <c r="AA21" i="1"/>
  <c r="I12" i="6" s="1"/>
  <c r="AA20" i="1"/>
  <c r="I11" i="6" s="1"/>
  <c r="AA19" i="1"/>
  <c r="I10" i="6"/>
  <c r="AA18" i="1"/>
  <c r="I9" i="6"/>
  <c r="AA17" i="1"/>
  <c r="I8" i="6" s="1"/>
  <c r="AA16" i="1"/>
  <c r="I7" i="6" s="1"/>
  <c r="AA15" i="1"/>
  <c r="I6" i="6"/>
  <c r="AA14" i="1"/>
  <c r="I5" i="6"/>
  <c r="AA13" i="1"/>
  <c r="I4" i="6" s="1"/>
  <c r="AA12" i="1"/>
  <c r="I3" i="6" s="1"/>
  <c r="X27" i="1"/>
  <c r="E16" i="6" s="1"/>
  <c r="X26" i="1"/>
  <c r="E15" i="6" s="1"/>
  <c r="X28" i="1"/>
  <c r="E17" i="6" s="1"/>
  <c r="G26" i="1"/>
  <c r="Y25" i="2"/>
  <c r="BN4" i="7" s="1"/>
  <c r="X25" i="2"/>
  <c r="J54" i="6" s="1"/>
  <c r="W25" i="2"/>
  <c r="I54" i="6" s="1"/>
  <c r="V25" i="2"/>
  <c r="BK4" i="7" s="1"/>
  <c r="U25" i="2"/>
  <c r="BJ4" i="7" s="1"/>
  <c r="T25" i="2"/>
  <c r="H48" i="6" s="1"/>
  <c r="S25" i="2"/>
  <c r="K51" i="6" s="1"/>
  <c r="R25" i="2"/>
  <c r="BG4" i="7" s="1"/>
  <c r="Q25" i="2"/>
  <c r="BF4" i="7" s="1"/>
  <c r="P25" i="2"/>
  <c r="BE4" i="7" s="1"/>
  <c r="N25" i="2"/>
  <c r="BD4" i="7" s="1"/>
  <c r="F26" i="2"/>
  <c r="AO4" i="7" s="1"/>
  <c r="F27" i="2"/>
  <c r="AP4" i="7" s="1"/>
  <c r="F28" i="2"/>
  <c r="F29" i="2"/>
  <c r="E41" i="6" s="1"/>
  <c r="F30" i="2"/>
  <c r="AS4" i="7" s="1"/>
  <c r="F31" i="2"/>
  <c r="AT4" i="7" s="1"/>
  <c r="F32" i="2"/>
  <c r="AU4" i="7" s="1"/>
  <c r="F33" i="2"/>
  <c r="AV4" i="7" s="1"/>
  <c r="A42" i="6"/>
  <c r="G14" i="6"/>
  <c r="F14" i="6"/>
  <c r="G13" i="6"/>
  <c r="F13" i="6"/>
  <c r="G12" i="6"/>
  <c r="F12" i="6"/>
  <c r="G11" i="6"/>
  <c r="F11" i="6"/>
  <c r="G10" i="6"/>
  <c r="F10" i="6"/>
  <c r="G9" i="6"/>
  <c r="F9" i="6"/>
  <c r="G8" i="6"/>
  <c r="F8" i="6"/>
  <c r="G7" i="6"/>
  <c r="F7" i="6"/>
  <c r="G6" i="6"/>
  <c r="F6" i="6"/>
  <c r="G5" i="6"/>
  <c r="F5" i="6"/>
  <c r="G4" i="6"/>
  <c r="F4" i="6"/>
  <c r="G3" i="6"/>
  <c r="F3" i="6"/>
  <c r="B2" i="6"/>
  <c r="B3" i="6"/>
  <c r="D14" i="6"/>
  <c r="D13" i="6"/>
  <c r="D12" i="6"/>
  <c r="D11" i="6"/>
  <c r="D10" i="6"/>
  <c r="D9" i="6"/>
  <c r="D8" i="6"/>
  <c r="D7" i="6"/>
  <c r="D6" i="6"/>
  <c r="D5" i="6"/>
  <c r="D4" i="6"/>
  <c r="D3" i="6"/>
  <c r="AC23" i="1"/>
  <c r="K14" i="6" s="1"/>
  <c r="AC22" i="1"/>
  <c r="K13" i="6" s="1"/>
  <c r="AC21" i="1"/>
  <c r="K12" i="6" s="1"/>
  <c r="AC20" i="1"/>
  <c r="K11" i="6" s="1"/>
  <c r="AC19" i="1"/>
  <c r="K10" i="6" s="1"/>
  <c r="AC18" i="1"/>
  <c r="K9" i="6" s="1"/>
  <c r="AC17" i="1"/>
  <c r="K8" i="6" s="1"/>
  <c r="AC16" i="1"/>
  <c r="K7" i="6" s="1"/>
  <c r="AC15" i="1"/>
  <c r="K6" i="6" s="1"/>
  <c r="AC14" i="1"/>
  <c r="K5" i="6" s="1"/>
  <c r="AC13" i="1"/>
  <c r="K4" i="6" s="1"/>
  <c r="AC12" i="1"/>
  <c r="K3" i="6" s="1"/>
  <c r="Z23" i="1"/>
  <c r="H14" i="6" s="1"/>
  <c r="Z22" i="1"/>
  <c r="H13" i="6" s="1"/>
  <c r="Z21" i="1"/>
  <c r="H12" i="6" s="1"/>
  <c r="Z20" i="1"/>
  <c r="H11" i="6" s="1"/>
  <c r="Z19" i="1"/>
  <c r="H10" i="6" s="1"/>
  <c r="Z18" i="1"/>
  <c r="H9" i="6" s="1"/>
  <c r="Z17" i="1"/>
  <c r="H8" i="6" s="1"/>
  <c r="Z16" i="1"/>
  <c r="H7" i="6" s="1"/>
  <c r="Z15" i="1"/>
  <c r="H6" i="6" s="1"/>
  <c r="Z14" i="1"/>
  <c r="H5" i="6" s="1"/>
  <c r="Z13" i="1"/>
  <c r="H4" i="6" s="1"/>
  <c r="Z12" i="1"/>
  <c r="H3" i="6" s="1"/>
  <c r="C26" i="1"/>
  <c r="F4" i="7" s="1"/>
  <c r="H27" i="1"/>
  <c r="D36" i="6" s="1"/>
  <c r="G27" i="1"/>
  <c r="G28" i="1" s="1"/>
  <c r="K4" i="7" s="1"/>
  <c r="F27" i="1"/>
  <c r="B36" i="6" s="1"/>
  <c r="H26" i="1"/>
  <c r="F26" i="1"/>
  <c r="M27" i="1"/>
  <c r="AH4" i="7" s="1"/>
  <c r="L27" i="1"/>
  <c r="H36" i="6" s="1"/>
  <c r="K27" i="1"/>
  <c r="K28" i="1" s="1"/>
  <c r="O4" i="7" s="1"/>
  <c r="J27" i="1"/>
  <c r="F36" i="6" s="1"/>
  <c r="I27" i="1"/>
  <c r="E36" i="6" s="1"/>
  <c r="M26" i="1"/>
  <c r="B11" i="6" s="1"/>
  <c r="L26" i="1"/>
  <c r="K26" i="1"/>
  <c r="J26" i="1"/>
  <c r="I26" i="1"/>
  <c r="R27" i="1"/>
  <c r="D37" i="6" s="1"/>
  <c r="Q27" i="1"/>
  <c r="P27" i="1"/>
  <c r="B37" i="6"/>
  <c r="R26" i="1"/>
  <c r="Q26" i="1"/>
  <c r="P26" i="1"/>
  <c r="P28" i="1" s="1"/>
  <c r="V27" i="1"/>
  <c r="H37" i="6" s="1"/>
  <c r="U27" i="1"/>
  <c r="G37" i="6" s="1"/>
  <c r="T27" i="1"/>
  <c r="F37" i="6" s="1"/>
  <c r="S27" i="1"/>
  <c r="V26" i="1"/>
  <c r="U26" i="1"/>
  <c r="T26" i="1"/>
  <c r="S26" i="1"/>
  <c r="W27" i="1"/>
  <c r="B10" i="6" s="1"/>
  <c r="W26" i="1"/>
  <c r="W28" i="1" s="1"/>
  <c r="C4" i="2"/>
  <c r="M25" i="2"/>
  <c r="BC4" i="7" s="1"/>
  <c r="J28" i="1" l="1"/>
  <c r="N4" i="7" s="1"/>
  <c r="U28" i="1"/>
  <c r="R28" i="1"/>
  <c r="AB26" i="1"/>
  <c r="D41" i="6"/>
  <c r="AQ4" i="7"/>
  <c r="C36" i="6"/>
  <c r="F28" i="1"/>
  <c r="J4" i="7" s="1"/>
  <c r="V28" i="1"/>
  <c r="X4" i="7" s="1"/>
  <c r="I28" i="1"/>
  <c r="M4" i="7" s="1"/>
  <c r="Q28" i="1"/>
  <c r="S4" i="7" s="1"/>
  <c r="L28" i="1"/>
  <c r="P4" i="7" s="1"/>
  <c r="H28" i="1"/>
  <c r="L4" i="7" s="1"/>
  <c r="S28" i="1"/>
  <c r="U4" i="7" s="1"/>
  <c r="AC26" i="1"/>
  <c r="K19" i="6"/>
  <c r="AX4" i="7" s="1"/>
  <c r="G41" i="6"/>
  <c r="AR4" i="7"/>
  <c r="AL4" i="7"/>
  <c r="AK4" i="7"/>
  <c r="AM4" i="7"/>
  <c r="AA26" i="1"/>
  <c r="Z26" i="1"/>
  <c r="AI4" i="7"/>
  <c r="B8" i="6"/>
  <c r="H4" i="7" s="1"/>
  <c r="T28" i="1"/>
  <c r="V4" i="7" s="1"/>
  <c r="C37" i="6"/>
  <c r="B7" i="6"/>
  <c r="G4" i="7" s="1"/>
  <c r="B9" i="6"/>
  <c r="M28" i="1"/>
  <c r="B14" i="6" s="1"/>
  <c r="B13" i="6"/>
  <c r="AJ4" i="7" s="1"/>
  <c r="G36" i="6"/>
  <c r="AN4" i="7"/>
  <c r="F41" i="6"/>
  <c r="C41" i="6"/>
  <c r="H41" i="6"/>
  <c r="I41" i="6"/>
  <c r="B41" i="6"/>
  <c r="J19" i="6"/>
  <c r="AW4" i="7" s="1"/>
  <c r="BL4" i="7"/>
  <c r="K54" i="6"/>
  <c r="BM4" i="7"/>
  <c r="J48" i="6"/>
  <c r="I48" i="6"/>
  <c r="BI4" i="7"/>
  <c r="BH4" i="7"/>
  <c r="J51" i="6"/>
  <c r="I51" i="6"/>
  <c r="F51" i="6"/>
  <c r="E51" i="6"/>
  <c r="R4" i="7"/>
  <c r="T4" i="7"/>
  <c r="U29" i="1"/>
  <c r="AE4" i="7" s="1"/>
  <c r="W4" i="7"/>
  <c r="B15" i="6"/>
  <c r="Y4" i="7"/>
  <c r="Q29" i="1"/>
  <c r="AA4" i="7" s="1"/>
  <c r="H51" i="6"/>
  <c r="B12" i="6"/>
  <c r="J3" i="6"/>
  <c r="E37" i="6"/>
  <c r="S29" i="1" l="1"/>
  <c r="AC4" i="7" s="1"/>
  <c r="T29" i="1"/>
  <c r="AD4" i="7" s="1"/>
  <c r="R29" i="1"/>
  <c r="AB4" i="7" s="1"/>
  <c r="P29" i="1"/>
  <c r="Z4" i="7" s="1"/>
  <c r="V29" i="1"/>
  <c r="AF4" i="7" s="1"/>
  <c r="Q4" i="7"/>
  <c r="W29" i="1"/>
  <c r="AG4" i="7" s="1"/>
  <c r="B16" i="6"/>
</calcChain>
</file>

<file path=xl/comments1.xml><?xml version="1.0" encoding="utf-8"?>
<comments xmlns="http://schemas.openxmlformats.org/spreadsheetml/2006/main">
  <authors>
    <author>Klee, Andreas</author>
  </authors>
  <commentList>
    <comment ref="Z26" authorId="0">
      <text>
        <r>
          <rPr>
            <b/>
            <sz val="9"/>
            <color indexed="81"/>
            <rFont val="Tahoma"/>
            <family val="2"/>
          </rPr>
          <t>Klee, Andreas:</t>
        </r>
        <r>
          <rPr>
            <sz val="9"/>
            <color indexed="81"/>
            <rFont val="Tahoma"/>
            <family val="2"/>
          </rPr>
          <t xml:space="preserve">
Zuwachs Seepferdchen im Nachtest</t>
        </r>
      </text>
    </comment>
    <comment ref="AA26" authorId="0">
      <text>
        <r>
          <rPr>
            <b/>
            <sz val="9"/>
            <color indexed="81"/>
            <rFont val="Tahoma"/>
            <family val="2"/>
          </rPr>
          <t>Klee, Andreas:</t>
        </r>
        <r>
          <rPr>
            <sz val="9"/>
            <color indexed="81"/>
            <rFont val="Tahoma"/>
            <family val="2"/>
          </rPr>
          <t xml:space="preserve">
Seepferdchen im Nachtest nicht geschafft</t>
        </r>
      </text>
    </comment>
    <comment ref="AB26" authorId="0">
      <text>
        <r>
          <rPr>
            <b/>
            <sz val="9"/>
            <color indexed="81"/>
            <rFont val="Tahoma"/>
            <family val="2"/>
          </rPr>
          <t>Klee, Andreas:</t>
        </r>
        <r>
          <rPr>
            <sz val="9"/>
            <color indexed="81"/>
            <rFont val="Tahoma"/>
            <family val="2"/>
          </rPr>
          <t xml:space="preserve">
im Nachtest gefehlt</t>
        </r>
      </text>
    </comment>
    <comment ref="AC26" authorId="0">
      <text>
        <r>
          <rPr>
            <b/>
            <sz val="9"/>
            <color indexed="81"/>
            <rFont val="Tahoma"/>
            <family val="2"/>
          </rPr>
          <t>Klee, Andreas:</t>
        </r>
        <r>
          <rPr>
            <sz val="9"/>
            <color indexed="81"/>
            <rFont val="Tahoma"/>
            <family val="2"/>
          </rPr>
          <t xml:space="preserve">
Seepferdchen schon im Vortest  geschafft</t>
        </r>
      </text>
    </comment>
  </commentList>
</comments>
</file>

<file path=xl/sharedStrings.xml><?xml version="1.0" encoding="utf-8"?>
<sst xmlns="http://schemas.openxmlformats.org/spreadsheetml/2006/main" count="280" uniqueCount="226">
  <si>
    <t>Alle Tabellenblätter sind so vorformatiert, dass Sie diese direkt ausdrucken können. Einfach in der Menüleiste "Datei" den Unterpunkt "Drucken" wählen.</t>
  </si>
  <si>
    <t>Ansprechpartner:</t>
  </si>
  <si>
    <t>Verein:</t>
  </si>
  <si>
    <t>Datum:</t>
  </si>
  <si>
    <t>Bad/Ort:</t>
  </si>
  <si>
    <t>Uhrzeit:</t>
  </si>
  <si>
    <t>Leitung:</t>
  </si>
  <si>
    <t>Aufgabe 1</t>
  </si>
  <si>
    <t>Aufgabe 2</t>
  </si>
  <si>
    <t>Aufgabe 3</t>
  </si>
  <si>
    <t>Aufgabe 4</t>
  </si>
  <si>
    <t>Aufgabe 5</t>
  </si>
  <si>
    <t>Aufgabe 6</t>
  </si>
  <si>
    <t>Aufgabe 7</t>
  </si>
  <si>
    <t>Aufgabe 8</t>
  </si>
  <si>
    <t>Datum</t>
  </si>
  <si>
    <t>Uhrzeit</t>
  </si>
  <si>
    <t>Schulform</t>
  </si>
  <si>
    <t>Schule</t>
  </si>
  <si>
    <t>GS</t>
  </si>
  <si>
    <t>HS</t>
  </si>
  <si>
    <t>RS</t>
  </si>
  <si>
    <t>GE</t>
  </si>
  <si>
    <t>GY</t>
  </si>
  <si>
    <t>FS</t>
  </si>
  <si>
    <t>Geschlecht</t>
  </si>
  <si>
    <t>Verein</t>
  </si>
  <si>
    <t>Bad/Ort</t>
  </si>
  <si>
    <t xml:space="preserve">Träger: </t>
  </si>
  <si>
    <t>Unfallkasse NRW</t>
  </si>
  <si>
    <t>Verhalten im Umgang mit dem Element Wasser?</t>
  </si>
  <si>
    <t>ängstlich</t>
  </si>
  <si>
    <t>wasserscheu</t>
  </si>
  <si>
    <t>ungezwungen</t>
  </si>
  <si>
    <t>Eine Antwort: Kürzel j</t>
  </si>
  <si>
    <t>Mehrere Antworten: Kürzel j</t>
  </si>
  <si>
    <t>Seepferdchen</t>
  </si>
  <si>
    <t>Aktuell in Klasse …</t>
  </si>
  <si>
    <t>Hatte bisher schon Schwimmunterricht …</t>
  </si>
  <si>
    <t>in der Schule.</t>
  </si>
  <si>
    <t>im Schwimmkurs.</t>
  </si>
  <si>
    <t>im Verein.</t>
  </si>
  <si>
    <t>"NRW kann schwimmen!" - Erklärungen zum Test</t>
  </si>
  <si>
    <t>Erklärung zur Testdurchführung:</t>
  </si>
  <si>
    <t>Allgemeines:</t>
  </si>
  <si>
    <t>Erklärung zum Festhalten der Ergebnisse des Testverfahrens und des Fragebogens:</t>
  </si>
  <si>
    <t>Kürzel w oder m</t>
  </si>
  <si>
    <t>a) Schweben in Bauchlage mit selbstgesteuertem Hinstellen
b) Schweben in Rückenlage mit selbstgesteuertem Hinstellen</t>
  </si>
  <si>
    <r>
      <t xml:space="preserve">Tauchen durch ein Tauchhindernis (Gymnastikreifen, Tauchtor) </t>
    </r>
    <r>
      <rPr>
        <b/>
        <u/>
        <sz val="12"/>
        <rFont val="Arial"/>
        <family val="2"/>
      </rPr>
      <t>oder</t>
    </r>
    <r>
      <rPr>
        <b/>
        <sz val="12"/>
        <rFont val="Arial"/>
        <family val="2"/>
      </rPr>
      <t xml:space="preserve"> Streckentauchen mit Heraufholen eines Tauchringes.</t>
    </r>
  </si>
  <si>
    <t>Delfinsprung in den angedeuteten Handstand, Paket</t>
  </si>
  <si>
    <t>Name der Schule</t>
  </si>
  <si>
    <r>
      <t xml:space="preserve">Diese Excel-Dateien müssen digital ausgefüllt und </t>
    </r>
    <r>
      <rPr>
        <b/>
        <sz val="20"/>
        <color indexed="10"/>
        <rFont val="Arial"/>
        <family val="2"/>
      </rPr>
      <t>2 Wochen nach Kursende</t>
    </r>
    <r>
      <rPr>
        <sz val="20"/>
        <rFont val="Arial"/>
        <family val="2"/>
      </rPr>
      <t xml:space="preserve"> per Mail an</t>
    </r>
  </si>
  <si>
    <t>geschickt werden.</t>
  </si>
  <si>
    <t>Untertauchen und sichtbar und hörbar Blasen bilden.</t>
  </si>
  <si>
    <t>Freihändiger Fußsprung ins Wasser mit Untertauchen des Kopfes.</t>
  </si>
  <si>
    <t>SV NRW</t>
  </si>
  <si>
    <t>DLRG Westfalen</t>
  </si>
  <si>
    <t>DLRG Nordrhein</t>
  </si>
  <si>
    <t>Dirk Zamiara</t>
  </si>
  <si>
    <t>dirk.zamiara@nordrhein.dlrg.de</t>
  </si>
  <si>
    <t>DRK Nordrhein</t>
  </si>
  <si>
    <r>
      <t xml:space="preserve">Im Fragebogen kann es </t>
    </r>
    <r>
      <rPr>
        <b/>
        <sz val="10"/>
        <rFont val="Arial"/>
        <family val="2"/>
      </rPr>
      <t>eine oder mehrere Antwortmöglichkeiten geben.</t>
    </r>
    <r>
      <rPr>
        <sz val="10"/>
        <rFont val="Arial"/>
        <family val="2"/>
      </rPr>
      <t xml:space="preserve"> Die </t>
    </r>
    <r>
      <rPr>
        <b/>
        <sz val="10"/>
        <rFont val="Arial"/>
        <family val="2"/>
      </rPr>
      <t>Anzahl der Nennungen</t>
    </r>
    <r>
      <rPr>
        <sz val="10"/>
        <rFont val="Arial"/>
        <family val="2"/>
      </rPr>
      <t xml:space="preserve"> ist der jeweiligen Spaltenüberschrift zu entnehmen. </t>
    </r>
  </si>
  <si>
    <t>Anzahl "j"</t>
  </si>
  <si>
    <t>Anzahl "n"</t>
  </si>
  <si>
    <t>Quote "Aufgabe erfüllt" [%]</t>
  </si>
  <si>
    <t>Steigerung Nt-Vt [%]</t>
  </si>
  <si>
    <t>Untertauchen</t>
  </si>
  <si>
    <t>Fußsprung</t>
  </si>
  <si>
    <t>Schweben</t>
  </si>
  <si>
    <t>Tauchen</t>
  </si>
  <si>
    <t>Delphinsprung</t>
  </si>
  <si>
    <t>Rotation</t>
  </si>
  <si>
    <t>Abstoßen / Gleiten</t>
  </si>
  <si>
    <t>Zuwachs See-pferdchen im Nt</t>
  </si>
  <si>
    <t>kein See-pferdchen im Nt</t>
  </si>
  <si>
    <t>im Nt gefehlt</t>
  </si>
  <si>
    <t>Seepferdchen im Vt</t>
  </si>
  <si>
    <t>Kursleiter</t>
  </si>
  <si>
    <t>Anwesenheit Vt</t>
  </si>
  <si>
    <t>Anwesenheit Nt</t>
  </si>
  <si>
    <t>Anzahl Seepferd Vt</t>
  </si>
  <si>
    <t>Anzahl Seepferd Nt</t>
  </si>
  <si>
    <t>kein Seepf. Vt</t>
  </si>
  <si>
    <t>kein Seepf. Nt</t>
  </si>
  <si>
    <t>Steigerung Seepf. Abs.</t>
  </si>
  <si>
    <t>Nachname</t>
  </si>
  <si>
    <t>Vorname</t>
  </si>
  <si>
    <t>Alter</t>
  </si>
  <si>
    <t>Nr.</t>
  </si>
  <si>
    <t>Jungen</t>
  </si>
  <si>
    <t>Mädchen</t>
  </si>
  <si>
    <t>Vortest</t>
  </si>
  <si>
    <t>Nachtest</t>
  </si>
  <si>
    <t>In dieses Blatt müssen die Kursleiter nichts eintragen, die Daten werden automatisch aus den anderen Tabellen übernommen.</t>
  </si>
  <si>
    <t>Kl. 3</t>
  </si>
  <si>
    <t>Kl. 4</t>
  </si>
  <si>
    <t>Kl. 5</t>
  </si>
  <si>
    <t>Kl. 6</t>
  </si>
  <si>
    <t>Schwimmkurs</t>
  </si>
  <si>
    <t>6 J</t>
  </si>
  <si>
    <t>7 J</t>
  </si>
  <si>
    <t>8 J</t>
  </si>
  <si>
    <t>9 J</t>
  </si>
  <si>
    <t>10 J</t>
  </si>
  <si>
    <t>11 J</t>
  </si>
  <si>
    <t>12 J</t>
  </si>
  <si>
    <t>13 J</t>
  </si>
  <si>
    <t>14 J</t>
  </si>
  <si>
    <t>Trixi (T), Bronze (B), Silber (S)</t>
  </si>
  <si>
    <t>Trixie</t>
  </si>
  <si>
    <t>Bronze</t>
  </si>
  <si>
    <t>Silber</t>
  </si>
  <si>
    <t>Alina Schäfer</t>
  </si>
  <si>
    <r>
      <t xml:space="preserve">Der </t>
    </r>
    <r>
      <rPr>
        <b/>
        <sz val="10"/>
        <rFont val="Arial"/>
        <family val="2"/>
      </rPr>
      <t>Vortest</t>
    </r>
    <r>
      <rPr>
        <sz val="10"/>
        <rFont val="Arial"/>
        <family val="2"/>
      </rPr>
      <t xml:space="preserve"> ist vor Beginn des Schwimmkurses durchzuführen, 
der </t>
    </r>
    <r>
      <rPr>
        <b/>
        <sz val="10"/>
        <rFont val="Arial"/>
        <family val="2"/>
      </rPr>
      <t>Nachtest</t>
    </r>
    <r>
      <rPr>
        <sz val="10"/>
        <rFont val="Arial"/>
        <family val="2"/>
      </rPr>
      <t xml:space="preserve"> nach Ende des Schwimmkurses. </t>
    </r>
  </si>
  <si>
    <r>
      <t xml:space="preserve">Die Ergebnisse des Testverfahrens müssen in der </t>
    </r>
    <r>
      <rPr>
        <b/>
        <sz val="10"/>
        <rFont val="Arial"/>
        <family val="2"/>
      </rPr>
      <t>Ergebnisliste</t>
    </r>
    <r>
      <rPr>
        <sz val="10"/>
        <rFont val="Arial"/>
        <family val="2"/>
      </rPr>
      <t xml:space="preserve"> festgehalten werden. Die Durchführung und Evaluierung des Testverfahrens ist zwingend notwendig, um die Fördermittel zu erhalten. Gleiches gilt für das </t>
    </r>
    <r>
      <rPr>
        <b/>
        <sz val="10"/>
        <rFont val="Arial"/>
        <family val="2"/>
      </rPr>
      <t>Ausfüllen des Fragebogens</t>
    </r>
    <r>
      <rPr>
        <sz val="10"/>
        <rFont val="Arial"/>
        <family val="2"/>
      </rPr>
      <t>.</t>
    </r>
  </si>
  <si>
    <r>
      <t>Zur Durchführung des Testes, der Erhebung der Testergebnisse und der Beantwortung der psycho-sozialen und psycho-motorischen Bedingungen werden die Tabellenblätter "</t>
    </r>
    <r>
      <rPr>
        <b/>
        <sz val="10"/>
        <rFont val="Arial"/>
        <family val="2"/>
      </rPr>
      <t>Testaufgaben</t>
    </r>
    <r>
      <rPr>
        <sz val="10"/>
        <rFont val="Arial"/>
        <family val="2"/>
      </rPr>
      <t xml:space="preserve">", </t>
    </r>
    <r>
      <rPr>
        <b/>
        <sz val="10"/>
        <rFont val="Arial"/>
        <family val="2"/>
      </rPr>
      <t>Ergebnisliste</t>
    </r>
    <r>
      <rPr>
        <sz val="10"/>
        <rFont val="Arial"/>
        <family val="2"/>
      </rPr>
      <t xml:space="preserve"> sowie der "</t>
    </r>
    <r>
      <rPr>
        <b/>
        <sz val="10"/>
        <rFont val="Arial"/>
        <family val="2"/>
      </rPr>
      <t>Fragebogen"</t>
    </r>
    <r>
      <rPr>
        <sz val="10"/>
        <rFont val="Arial"/>
        <family val="2"/>
      </rPr>
      <t xml:space="preserve"> benötigt.</t>
    </r>
  </si>
  <si>
    <t>Seepf. Quot Ende</t>
  </si>
  <si>
    <t>Anzahl Anwe-
senheit 0-10</t>
  </si>
  <si>
    <t>oder: 
Marc Roschanski 
0211 475-4658 
Marc.Roschanski@brd.nrw.de</t>
  </si>
  <si>
    <r>
      <t xml:space="preserve">Lesen Sie sich bitte die komplette Erklärung zum Landesprogramm "NRW kann schwimmen!" durch, </t>
    </r>
    <r>
      <rPr>
        <b/>
        <sz val="10"/>
        <rFont val="Arial"/>
        <family val="2"/>
      </rPr>
      <t>bevor Sie mit dem Schwimmkurs</t>
    </r>
    <r>
      <rPr>
        <sz val="10"/>
        <rFont val="Arial"/>
        <family val="2"/>
      </rPr>
      <t xml:space="preserve"> </t>
    </r>
    <r>
      <rPr>
        <b/>
        <sz val="10"/>
        <rFont val="Arial"/>
        <family val="2"/>
      </rPr>
      <t>beginnen.</t>
    </r>
    <r>
      <rPr>
        <sz val="10"/>
        <rFont val="Arial"/>
        <family val="2"/>
      </rPr>
      <t xml:space="preserve"> </t>
    </r>
  </si>
  <si>
    <r>
      <t xml:space="preserve">Alle Felder, in welchen Sie Eintragungen vornehmen müssen, sind in </t>
    </r>
    <r>
      <rPr>
        <b/>
        <sz val="10"/>
        <rFont val="Arial"/>
        <family val="2"/>
      </rPr>
      <t>"weiß"</t>
    </r>
    <r>
      <rPr>
        <sz val="10"/>
        <rFont val="Arial"/>
        <family val="2"/>
      </rPr>
      <t xml:space="preserve"> (ohne Farbe) gehalten. Ausschließlich in diesen Feldern sind Eintragungen möglich, alle anderen Felder sind nicht veränderbar bzw. schreibgeschützt. Bei Eintragungen verändert sich die Farbe von weiß z. B. zu blau oder rot. Dies ist kein Problem, sondern dient nur der Auswertung.</t>
    </r>
  </si>
  <si>
    <r>
      <t xml:space="preserve">In dem letzten Tabellenblatt </t>
    </r>
    <r>
      <rPr>
        <b/>
        <sz val="10"/>
        <rFont val="Arial"/>
        <family val="2"/>
      </rPr>
      <t>„Zusammenfassung“</t>
    </r>
    <r>
      <rPr>
        <sz val="10"/>
        <rFont val="Arial"/>
        <family val="2"/>
      </rPr>
      <t xml:space="preserve"> müssen keine Eintragungen vorgenommen werden. Hier werden die Daten automatisch zusammengefasst und durch Diagramme veranschaulicht.</t>
    </r>
  </si>
  <si>
    <t>1. Untertauchen</t>
  </si>
  <si>
    <t>2. Fußsprung</t>
  </si>
  <si>
    <t>3. Schweben</t>
  </si>
  <si>
    <t>4. Tauchen</t>
  </si>
  <si>
    <t>5. Delphinsprung</t>
  </si>
  <si>
    <t>6. Rotation</t>
  </si>
  <si>
    <t>7. Abstoßen / Gleiten</t>
  </si>
  <si>
    <t>8. Seepferdchen</t>
  </si>
  <si>
    <t>Gilt für vorletzte Spalte:
t   Trixie
b   Bronze
s   Silber</t>
  </si>
  <si>
    <t>Seepf. Quot Anfang</t>
  </si>
  <si>
    <t>Seepf. Quot Steigerung</t>
  </si>
  <si>
    <t>Anwesenheit</t>
  </si>
  <si>
    <t>Anzahl Namen</t>
  </si>
  <si>
    <t>Anwes. Vt</t>
  </si>
  <si>
    <t>Anwes. Nt</t>
  </si>
  <si>
    <t>Durchsch. Anwe</t>
  </si>
  <si>
    <t>Aufg 1 Vt</t>
  </si>
  <si>
    <t>Aufg 2 Vt</t>
  </si>
  <si>
    <t>Aufg 3 Vt</t>
  </si>
  <si>
    <t>Aufg 4 Vt</t>
  </si>
  <si>
    <t>Aufg 5 Vt</t>
  </si>
  <si>
    <t>Aufg 6 Vt</t>
  </si>
  <si>
    <t>Aufg 7 Vt</t>
  </si>
  <si>
    <t>Aufg 1 Nt</t>
  </si>
  <si>
    <t>Aufg 2 Nt</t>
  </si>
  <si>
    <t>Aufg 3 Nt</t>
  </si>
  <si>
    <t>Aufg 4 Nt</t>
  </si>
  <si>
    <t>Aufg 5 Nt</t>
  </si>
  <si>
    <t>Aufg 6 Nt</t>
  </si>
  <si>
    <t>Aufg 7 Nt</t>
  </si>
  <si>
    <t>Diff 1</t>
  </si>
  <si>
    <t>Diff 2</t>
  </si>
  <si>
    <t>Diff 3</t>
  </si>
  <si>
    <t>Diff 4</t>
  </si>
  <si>
    <t>Diff 5</t>
  </si>
  <si>
    <t>Diff 6</t>
  </si>
  <si>
    <t>Diff 7</t>
  </si>
  <si>
    <t>Veränderung Nt - Vt</t>
  </si>
  <si>
    <t>Aufg 8 Vt Seep</t>
  </si>
  <si>
    <t>Aufg 8 Nt Seep</t>
  </si>
  <si>
    <t>Diff 8 Seep</t>
  </si>
  <si>
    <t>Schwimmabzeichen</t>
  </si>
  <si>
    <t>Vt</t>
  </si>
  <si>
    <t>Nt</t>
  </si>
  <si>
    <t>Steig</t>
  </si>
  <si>
    <t>Klasse</t>
  </si>
  <si>
    <t>scheu</t>
  </si>
  <si>
    <t>ängst</t>
  </si>
  <si>
    <t>ungezw</t>
  </si>
  <si>
    <t>Kurs</t>
  </si>
  <si>
    <t>TT.MM.JJJJ</t>
  </si>
  <si>
    <t>Nicht ausfüllen, wird automatisch ausgefüllt, dient der Auswertung</t>
  </si>
  <si>
    <t>kein Seepferdchen im Nt</t>
  </si>
  <si>
    <t>Name
(wird automatisch kopiert)</t>
  </si>
  <si>
    <t>Vorname
(wird automatisch kopiert)</t>
  </si>
  <si>
    <t>nrw-ks@schwimmverband.nrw</t>
  </si>
  <si>
    <r>
      <t xml:space="preserve">Sie erhalten mit dieser Datei alle zur Testerhebung benötigten Unterlagen. Im Einzelnen sind dies die </t>
    </r>
    <r>
      <rPr>
        <b/>
        <sz val="10"/>
        <rFont val="Arial"/>
        <family val="2"/>
      </rPr>
      <t>Erklärung zum Testverfahren</t>
    </r>
    <r>
      <rPr>
        <sz val="10"/>
        <rFont val="Arial"/>
        <family val="2"/>
      </rPr>
      <t xml:space="preserve">, die </t>
    </r>
    <r>
      <rPr>
        <b/>
        <sz val="10"/>
        <rFont val="Arial"/>
        <family val="2"/>
      </rPr>
      <t>Testaufgaben,</t>
    </r>
    <r>
      <rPr>
        <sz val="10"/>
        <rFont val="Arial"/>
        <family val="2"/>
      </rPr>
      <t xml:space="preserve"> die </t>
    </r>
    <r>
      <rPr>
        <b/>
        <sz val="10"/>
        <rFont val="Arial"/>
        <family val="2"/>
      </rPr>
      <t>Anwesenheits- und Ergebnisliste</t>
    </r>
    <r>
      <rPr>
        <sz val="10"/>
        <rFont val="Arial"/>
        <family val="2"/>
      </rPr>
      <t xml:space="preserve"> und der </t>
    </r>
    <r>
      <rPr>
        <b/>
        <sz val="10"/>
        <rFont val="Arial"/>
        <family val="2"/>
      </rPr>
      <t>Fragebogen</t>
    </r>
    <r>
      <rPr>
        <sz val="10"/>
        <rFont val="Arial"/>
        <family val="2"/>
      </rPr>
      <t>. Diese Unterlagen können Sie durch einen einfachen Klick mit der linken Maustaste auf das jeweilige Tabellenblatt im Register am unteren Bildschirmrand aufrufen bzw. öffnen.</t>
    </r>
  </si>
  <si>
    <t>letzte Spalte Anzahl Anwesenheit 0-10</t>
  </si>
  <si>
    <t xml:space="preserve">Das Eintragen der Anwesenheit wie in den letzten Jahren in einer eigenen Spalte entfällt, nur „j“ oder „n“ eintragen, bei Fehlen „f“ eintragen. Ansonsten steht immer über den Spalten, welche Zeichen über die Tastatur eingegeben werden sollen. (Hoffentlich geht es so nun schneller und einfacher). 
In der vorletzten Spalte bitte eingeben für Trixi t, Bronze b, Silber s.
In der allerletzten Spalte geben Sie bitte die Anzahl der Anwesenheit ein (1, 2, ... 10). </t>
  </si>
  <si>
    <t>Gilt für alle Aufgaben:
j   Aufgabe erfüllt
n   Aufgabe nicht erfüllt
f   fehlt
über Tastatur eingeben</t>
  </si>
  <si>
    <t>Kürzel über Tastatur eingeben (w, m;       j)</t>
  </si>
  <si>
    <t>Verband</t>
  </si>
  <si>
    <t>Kreis, Stadt</t>
  </si>
  <si>
    <t>Ggf. Gemeinde</t>
  </si>
  <si>
    <t>Jahr</t>
  </si>
  <si>
    <t>Ferien</t>
  </si>
  <si>
    <t>SV_NRW, DLRG_W, DLRG_N, DRK</t>
  </si>
  <si>
    <t>z. B. Oberbergischer Kreis, Recklinghausen</t>
  </si>
  <si>
    <t>z. B. Hüls</t>
  </si>
  <si>
    <t>Ostern, Sommer, Herbst</t>
  </si>
  <si>
    <t>TSV Marl Hüls</t>
  </si>
  <si>
    <t>Beim Abspeichern der Kurslisten bitte folgende Angaben in den Namen übernehmen:</t>
  </si>
  <si>
    <t>"NRW kann schwimmen!" - Testaufgaben</t>
  </si>
  <si>
    <t>Ministerium für Schule und Bildung</t>
  </si>
  <si>
    <t>Staatskanzlei des Landes NRW, Sportabteilung</t>
  </si>
  <si>
    <t>AOK Rheinland / Hamburg            AOK Nordrhein</t>
  </si>
  <si>
    <t>Landessportbund LSB</t>
  </si>
  <si>
    <t>"NRW kann schwimmen!"</t>
  </si>
  <si>
    <r>
      <t xml:space="preserve">Als Vorgabe bei der Durchführung des Tests sind </t>
    </r>
    <r>
      <rPr>
        <b/>
        <sz val="10"/>
        <rFont val="Arial"/>
        <family val="2"/>
      </rPr>
      <t>zehn Unterrichtseinheiten / Schwimmstunden</t>
    </r>
    <r>
      <rPr>
        <sz val="10"/>
        <rFont val="Arial"/>
        <family val="2"/>
      </rPr>
      <t xml:space="preserve"> vorgesehen. Ist diese Vorgabe aus zeitlichen Gründen nicht umsetzbar (z. B. aufgrund von Feiertagen), so bitten wir um eine kurze Rücksprache mit dem MSB (Andreas Klee).  </t>
    </r>
  </si>
  <si>
    <r>
      <t xml:space="preserve">Grundsätzlich sind </t>
    </r>
    <r>
      <rPr>
        <b/>
        <sz val="10"/>
        <rFont val="Arial"/>
        <family val="2"/>
      </rPr>
      <t>zehn Kinder</t>
    </r>
    <r>
      <rPr>
        <sz val="10"/>
        <rFont val="Arial"/>
        <family val="2"/>
      </rPr>
      <t xml:space="preserve"> bei der Durchführung eines Schwimmkurses aufzunehmen. In Ausnahmefällen sind jedoch auch weniger (</t>
    </r>
    <r>
      <rPr>
        <b/>
        <sz val="10"/>
        <rFont val="Arial"/>
        <family val="2"/>
      </rPr>
      <t>mindestens acht</t>
    </r>
    <r>
      <rPr>
        <sz val="10"/>
        <rFont val="Arial"/>
        <family val="2"/>
      </rPr>
      <t>) oder mehr (</t>
    </r>
    <r>
      <rPr>
        <b/>
        <sz val="10"/>
        <rFont val="Arial"/>
        <family val="2"/>
      </rPr>
      <t>maximal zwölf</t>
    </r>
    <r>
      <rPr>
        <sz val="10"/>
        <rFont val="Arial"/>
        <family val="2"/>
      </rPr>
      <t>) Anmeldungen möglich. Abweichungen hiervon sind vor Kursbeginn mit dem MSB abzusprechen (Andreas Klee).</t>
    </r>
  </si>
  <si>
    <t>Rotation um Querachse</t>
  </si>
  <si>
    <t>Aktuell in Klasse … (Zahlen 1-6 über Tastatur eingeben)</t>
  </si>
  <si>
    <t>K</t>
  </si>
  <si>
    <t>Kl. 1</t>
  </si>
  <si>
    <t>Kl. 2</t>
  </si>
  <si>
    <t>Sek</t>
  </si>
  <si>
    <t>j.koenig@westfalen.dlrg.de</t>
  </si>
  <si>
    <t>Alter
5-14
 Jahre</t>
  </si>
  <si>
    <t>Jonas König</t>
  </si>
  <si>
    <r>
      <t xml:space="preserve">Die </t>
    </r>
    <r>
      <rPr>
        <b/>
        <sz val="10"/>
        <rFont val="Arial"/>
        <family val="2"/>
      </rPr>
      <t>Testaufgaben 3 und 7</t>
    </r>
    <r>
      <rPr>
        <sz val="10"/>
        <rFont val="Arial"/>
        <family val="2"/>
      </rPr>
      <t xml:space="preserve"> sind in </t>
    </r>
    <r>
      <rPr>
        <b/>
        <sz val="10"/>
        <rFont val="Arial"/>
        <family val="2"/>
      </rPr>
      <t>Teilaufgaben</t>
    </r>
    <r>
      <rPr>
        <sz val="10"/>
        <rFont val="Arial"/>
        <family val="2"/>
      </rPr>
      <t xml:space="preserve"> unterteilt. Erst nach Erfüllung beider Teilaufgaben gilt die Testaufgabe als bestanden (j).</t>
    </r>
  </si>
  <si>
    <t xml:space="preserve">DRK Westfalen-Lippe </t>
  </si>
  <si>
    <t>Sabine Neumann</t>
  </si>
  <si>
    <t>sabine.neumann@drk-westfalen.de</t>
  </si>
  <si>
    <t>Svenja Verbücheln</t>
  </si>
  <si>
    <t>s.verbuecheln@drk-nordrhein.de</t>
  </si>
  <si>
    <t>Seepferdchen (Gültig ab 01.01.2020) 
Praktische Prüfungsleistungen
• Sprung vom Beckenrand mit anschließendem 25 m Schwimmen in einer Schwimmart in Bauch- oder Rückenlage (Grobform, während des Schwimmens in Bauchlage erkennbar ins Wasser ausatmen)
• Heraufholen eines Gegenstandes mit den Händen aus schultertiefem Wasser (Schultertiefe bezogen auf den Prüfling)
Theoretische Prüfungsleistungen
• Kenntnis von Baderegeln</t>
  </si>
  <si>
    <t>a) Abstoßen und Gleiten in Bauchlage mit Beinbewegung  (ca. 5 Meter)
    Abstoßen und Gleiten in Rückenlage mit Beinbewegung (ca. 3 Meter)
b) Abstoßen und Gleiten in Bauchlage mit Armbewegung   (ca. 5 Meter)</t>
  </si>
  <si>
    <r>
      <t xml:space="preserve">Tragen Sie </t>
    </r>
    <r>
      <rPr>
        <b/>
        <sz val="10"/>
        <rFont val="Arial"/>
        <family val="2"/>
      </rPr>
      <t>vor dem Ausdrucken</t>
    </r>
    <r>
      <rPr>
        <sz val="10"/>
        <rFont val="Arial"/>
        <family val="2"/>
      </rPr>
      <t xml:space="preserve"> in das erste Blatt der Anwesenheits- und Ergebnisliste den </t>
    </r>
    <r>
      <rPr>
        <b/>
        <sz val="10"/>
        <rFont val="Arial"/>
        <family val="2"/>
      </rPr>
      <t>Vereinsnamen,</t>
    </r>
    <r>
      <rPr>
        <sz val="10"/>
        <rFont val="Arial"/>
        <family val="2"/>
      </rPr>
      <t xml:space="preserve"> den </t>
    </r>
    <r>
      <rPr>
        <b/>
        <sz val="10"/>
        <rFont val="Arial"/>
        <family val="2"/>
      </rPr>
      <t>Zeitraum</t>
    </r>
    <r>
      <rPr>
        <sz val="10"/>
        <rFont val="Arial"/>
        <family val="2"/>
      </rPr>
      <t xml:space="preserve"> des Schwimmkurses (Datum und Uhrzeit), das</t>
    </r>
    <r>
      <rPr>
        <b/>
        <sz val="10"/>
        <rFont val="Arial"/>
        <family val="2"/>
      </rPr>
      <t xml:space="preserve"> Bad</t>
    </r>
    <r>
      <rPr>
        <sz val="10"/>
        <rFont val="Arial"/>
        <family val="2"/>
      </rPr>
      <t xml:space="preserve">/den </t>
    </r>
    <r>
      <rPr>
        <b/>
        <sz val="10"/>
        <rFont val="Arial"/>
        <family val="2"/>
      </rPr>
      <t>Ort</t>
    </r>
    <r>
      <rPr>
        <sz val="10"/>
        <rFont val="Arial"/>
        <family val="2"/>
      </rPr>
      <t xml:space="preserve">, den Namen der </t>
    </r>
    <r>
      <rPr>
        <b/>
        <sz val="10"/>
        <rFont val="Arial"/>
        <family val="2"/>
      </rPr>
      <t>Kursleitung</t>
    </r>
    <r>
      <rPr>
        <sz val="10"/>
        <rFont val="Arial"/>
        <family val="2"/>
      </rPr>
      <t xml:space="preserve"> und die </t>
    </r>
    <r>
      <rPr>
        <b/>
        <sz val="10"/>
        <rFont val="Arial"/>
        <family val="2"/>
      </rPr>
      <t>Namen</t>
    </r>
    <r>
      <rPr>
        <sz val="10"/>
        <rFont val="Arial"/>
        <family val="2"/>
      </rPr>
      <t xml:space="preserve"> der angemeldeten Kinder ein. Diese Daten werden dann automatisch in alle weiteren Listen </t>
    </r>
    <r>
      <rPr>
        <b/>
        <sz val="10"/>
        <rFont val="Arial"/>
        <family val="2"/>
      </rPr>
      <t>in die erforderlichen Felder</t>
    </r>
    <r>
      <rPr>
        <sz val="10"/>
        <rFont val="Arial"/>
        <family val="2"/>
      </rPr>
      <t xml:space="preserve"> übertragen. </t>
    </r>
    <r>
      <rPr>
        <b/>
        <u/>
        <sz val="10"/>
        <rFont val="Arial"/>
        <family val="2"/>
      </rPr>
      <t>Wichtig:</t>
    </r>
    <r>
      <rPr>
        <sz val="10"/>
        <rFont val="Arial"/>
        <family val="2"/>
      </rPr>
      <t xml:space="preserve"> Sollte das Eintragen der Daten vor dem Ausdrucken aus irgendwelchen Gründen nicht möglich sein, so achten Sie bitte darauf, dass die Nummerierung der Kinder bei der Erhebung immer übereinstimmt. </t>
    </r>
    <r>
      <rPr>
        <b/>
        <sz val="10"/>
        <rFont val="Arial"/>
        <family val="2"/>
      </rPr>
      <t>Kind 1 beim Vortest muss immer auch Kind 1 beim Nachtest sowie auch Kind 1 auf dem Fragebogen sein.</t>
    </r>
  </si>
  <si>
    <r>
      <t>Also: „</t>
    </r>
    <r>
      <rPr>
        <sz val="11"/>
        <rFont val="Arial"/>
        <family val="2"/>
      </rPr>
      <t>SV NRW_Recklinghausen_Hüls_2020_Ostern_TSV Marl Hüls“</t>
    </r>
  </si>
  <si>
    <t>Bitte bedenken, dass meist nicht alle angemeldeten Kinder auch erscheinen.
Kurse mit nur 5 Anmeldungen, von denen nur 3 Kinder erscheinen, werden in Zukunft nicht mehr unterstützt.
Vor allem wenn mehrere Kurse mit weniger als 8 Teilnehmern stattfinden sollen, müssen die Kurse zusammengelegt werden. Möglich sind also 2 Kurse mit 8 Kindern, da ein Kurs mit 16 Kindern zu groß ist. 
3 Kurse mit 8 Kindern müssen aber auf 2 Kurse mit 12 Kindern verteilt werden.
Der Vor- und Nachtest sind für unsere Evaluation unentbehrlich und müssen durchgeführt werden. Fehlen Vor- oder Nachtest, werden die Kurse in Zukunft nicht mehr unterstützt.</t>
  </si>
  <si>
    <r>
      <t xml:space="preserve">Da diese Dateien automatisch ausgelesen werden, können sie </t>
    </r>
    <r>
      <rPr>
        <b/>
        <sz val="16"/>
        <color indexed="10"/>
        <rFont val="Arial"/>
        <family val="2"/>
      </rPr>
      <t>nicht in Papierform mit der Post</t>
    </r>
    <r>
      <rPr>
        <sz val="16"/>
        <rFont val="Arial"/>
        <family val="2"/>
      </rPr>
      <t xml:space="preserve"> geschickt werden. Handschriftliche Dokumente (auch gescannt) können nicht bearbeitet werden!</t>
    </r>
  </si>
  <si>
    <r>
      <t>Gesamtkoordination:</t>
    </r>
    <r>
      <rPr>
        <sz val="12"/>
        <rFont val="Arial"/>
        <family val="2"/>
      </rPr>
      <t xml:space="preserve">
Frau Hildegard Banneyer
MSB, Referat 321, Ganztag, Kulturelle Bildung, Bildung für nachhaltige Entwicklung, Bildungspartnerschaften, Bildungsnetzwerke, Schulsport, Verbraucherbildung</t>
    </r>
  </si>
  <si>
    <r>
      <t>Bei Fragen bezüglich der Finanzen und Testdurchführung:</t>
    </r>
    <r>
      <rPr>
        <sz val="12"/>
        <rFont val="Arial"/>
        <family val="2"/>
      </rPr>
      <t xml:space="preserve">
Dr. Andreas Klee
E-Mail: andreas.klee@brd.nrw.de
Telefon: 0211 475-4680
Mittwoch und Freitag: 6:30 bis 12:30, Montag 13:00 bis 19:00 </t>
    </r>
  </si>
  <si>
    <r>
      <t xml:space="preserve">Bitte </t>
    </r>
    <r>
      <rPr>
        <b/>
        <sz val="16"/>
        <rFont val="Arial"/>
        <family val="2"/>
      </rPr>
      <t>Kurse</t>
    </r>
    <r>
      <rPr>
        <sz val="16"/>
        <rFont val="Arial"/>
        <family val="2"/>
      </rPr>
      <t xml:space="preserve"> mit weniger als </t>
    </r>
    <r>
      <rPr>
        <b/>
        <sz val="16"/>
        <rFont val="Arial"/>
        <family val="2"/>
      </rPr>
      <t>8 angemeldeten Kindern</t>
    </r>
    <r>
      <rPr>
        <sz val="16"/>
        <rFont val="Arial"/>
        <family val="2"/>
      </rPr>
      <t xml:space="preserve"> nur nach tel. Absprache durchführen.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</si>
</sst>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0"/>
      <name val="Arial"/>
    </font>
    <font>
      <b/>
      <u/>
      <sz val="20"/>
      <name val="Arial"/>
      <family val="2"/>
    </font>
    <font>
      <sz val="20"/>
      <name val="Arial"/>
      <family val="2"/>
    </font>
    <font>
      <b/>
      <sz val="10"/>
      <name val="Arial"/>
      <family val="2"/>
    </font>
    <font>
      <sz val="10"/>
      <name val="Arial"/>
      <family val="2"/>
    </font>
    <font>
      <b/>
      <sz val="12"/>
      <name val="Arial"/>
      <family val="2"/>
    </font>
    <font>
      <b/>
      <u/>
      <sz val="10"/>
      <name val="Arial"/>
      <family val="2"/>
    </font>
    <font>
      <b/>
      <sz val="9"/>
      <name val="Arial"/>
      <family val="2"/>
    </font>
    <font>
      <sz val="9"/>
      <name val="Arial"/>
      <family val="2"/>
    </font>
    <font>
      <b/>
      <sz val="8"/>
      <name val="Arial"/>
      <family val="2"/>
    </font>
    <font>
      <b/>
      <sz val="11"/>
      <name val="Arial"/>
      <family val="2"/>
    </font>
    <font>
      <sz val="11"/>
      <name val="Arial"/>
      <family val="2"/>
    </font>
    <font>
      <sz val="8"/>
      <name val="Arial"/>
      <family val="2"/>
    </font>
    <font>
      <sz val="7"/>
      <name val="Arial"/>
      <family val="2"/>
    </font>
    <font>
      <b/>
      <sz val="16"/>
      <name val="Arial"/>
      <family val="2"/>
    </font>
    <font>
      <sz val="15"/>
      <name val="Arial"/>
      <family val="2"/>
    </font>
    <font>
      <sz val="10"/>
      <name val="Wingdings 2"/>
      <family val="1"/>
      <charset val="2"/>
    </font>
    <font>
      <b/>
      <u/>
      <sz val="12"/>
      <name val="Arial"/>
      <family val="2"/>
    </font>
    <font>
      <sz val="12"/>
      <name val="Arial"/>
      <family val="2"/>
    </font>
    <font>
      <b/>
      <sz val="20"/>
      <color indexed="10"/>
      <name val="Arial"/>
      <family val="2"/>
    </font>
    <font>
      <sz val="16"/>
      <name val="Arial"/>
      <family val="2"/>
    </font>
    <font>
      <sz val="9"/>
      <color indexed="81"/>
      <name val="Tahoma"/>
      <family val="2"/>
    </font>
    <font>
      <b/>
      <sz val="9"/>
      <color indexed="81"/>
      <name val="Tahoma"/>
      <family val="2"/>
    </font>
    <font>
      <b/>
      <u/>
      <sz val="15"/>
      <name val="Arial"/>
      <family val="2"/>
    </font>
    <font>
      <u/>
      <sz val="15"/>
      <name val="Arial"/>
      <family val="2"/>
    </font>
    <font>
      <u/>
      <sz val="12"/>
      <name val="Arial"/>
      <family val="2"/>
    </font>
    <font>
      <b/>
      <sz val="14"/>
      <name val="Arial"/>
      <family val="2"/>
    </font>
    <font>
      <u/>
      <sz val="10"/>
      <color theme="10"/>
      <name val="Arial"/>
      <family val="2"/>
    </font>
    <font>
      <u/>
      <sz val="16"/>
      <color rgb="FFFF0000"/>
      <name val="Arial"/>
      <family val="2"/>
    </font>
    <font>
      <sz val="10"/>
      <color theme="0"/>
      <name val="Arial"/>
      <family val="2"/>
    </font>
    <font>
      <u/>
      <sz val="16"/>
      <color theme="10"/>
      <name val="Arial"/>
      <family val="2"/>
    </font>
    <font>
      <u/>
      <sz val="16"/>
      <color rgb="FF0000FF"/>
      <name val="Arial"/>
      <family val="2"/>
    </font>
    <font>
      <b/>
      <sz val="16"/>
      <color indexed="10"/>
      <name val="Arial"/>
      <family val="2"/>
    </font>
  </fonts>
  <fills count="1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darkGrid">
        <fgColor indexed="47"/>
        <bgColor indexed="22"/>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
      <patternFill patternType="solid">
        <fgColor rgb="FFFF9933"/>
        <bgColor indexed="64"/>
      </patternFill>
    </fill>
    <fill>
      <patternFill patternType="solid">
        <fgColor rgb="FFFFFF00"/>
        <bgColor indexed="64"/>
      </patternFill>
    </fill>
    <fill>
      <patternFill patternType="solid">
        <fgColor theme="4" tint="-0.249977111117893"/>
        <bgColor indexed="64"/>
      </patternFill>
    </fill>
    <fill>
      <patternFill patternType="solid">
        <fgColor rgb="FFFF3300"/>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FFCC99"/>
        <bgColor indexed="64"/>
      </patternFill>
    </fill>
    <fill>
      <patternFill patternType="solid">
        <fgColor rgb="FFFFFF9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27" fillId="0" borderId="0" applyNumberFormat="0" applyFill="0" applyBorder="0" applyAlignment="0" applyProtection="0"/>
    <xf numFmtId="0" fontId="4" fillId="0" borderId="0"/>
  </cellStyleXfs>
  <cellXfs count="342">
    <xf numFmtId="0" fontId="0" fillId="0" borderId="0" xfId="0"/>
    <xf numFmtId="0" fontId="0" fillId="2" borderId="1" xfId="0" applyFill="1" applyBorder="1" applyProtection="1"/>
    <xf numFmtId="0" fontId="0" fillId="2" borderId="2" xfId="0" applyFill="1" applyBorder="1" applyProtection="1"/>
    <xf numFmtId="0" fontId="0" fillId="2" borderId="3" xfId="0" applyFill="1" applyBorder="1" applyProtection="1"/>
    <xf numFmtId="0" fontId="0" fillId="2" borderId="0" xfId="0" applyFill="1" applyBorder="1" applyProtection="1"/>
    <xf numFmtId="0" fontId="3" fillId="2" borderId="0" xfId="0" applyFont="1" applyFill="1" applyBorder="1" applyAlignment="1" applyProtection="1">
      <alignment horizontal="left" vertical="center"/>
    </xf>
    <xf numFmtId="0" fontId="0" fillId="2" borderId="0" xfId="0" applyFill="1" applyBorder="1" applyAlignment="1" applyProtection="1">
      <alignment vertical="center"/>
    </xf>
    <xf numFmtId="0" fontId="3" fillId="2" borderId="0" xfId="0" applyFont="1" applyFill="1" applyBorder="1" applyAlignment="1" applyProtection="1">
      <alignment horizontal="center" vertical="center"/>
    </xf>
    <xf numFmtId="0" fontId="0" fillId="2" borderId="4" xfId="0" applyFill="1" applyBorder="1" applyAlignment="1" applyProtection="1"/>
    <xf numFmtId="0" fontId="5" fillId="2" borderId="3" xfId="0" applyFont="1" applyFill="1" applyBorder="1" applyAlignment="1" applyProtection="1">
      <alignment horizontal="center" vertical="center"/>
    </xf>
    <xf numFmtId="0" fontId="4" fillId="2" borderId="5" xfId="0" applyFont="1" applyFill="1" applyBorder="1" applyAlignment="1" applyProtection="1">
      <alignment horizontal="center" textRotation="90"/>
    </xf>
    <xf numFmtId="0" fontId="3" fillId="2" borderId="5" xfId="0" applyFont="1" applyFill="1" applyBorder="1" applyAlignment="1" applyProtection="1">
      <alignment horizontal="center" vertical="center" shrinkToFit="1"/>
    </xf>
    <xf numFmtId="0" fontId="3" fillId="2" borderId="0" xfId="0" applyFont="1" applyFill="1" applyBorder="1" applyAlignment="1" applyProtection="1">
      <alignment horizontal="right" vertical="center"/>
    </xf>
    <xf numFmtId="0" fontId="0" fillId="0" borderId="6" xfId="0" applyBorder="1" applyAlignment="1">
      <alignment horizontal="left"/>
    </xf>
    <xf numFmtId="0" fontId="0" fillId="0" borderId="6" xfId="0" applyBorder="1" applyAlignment="1">
      <alignment horizontal="center"/>
    </xf>
    <xf numFmtId="0" fontId="0" fillId="0" borderId="0" xfId="0" applyFill="1" applyBorder="1" applyAlignment="1" applyProtection="1">
      <alignment horizontal="left" vertical="center"/>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textRotation="90" wrapText="1"/>
    </xf>
    <xf numFmtId="0" fontId="4" fillId="0" borderId="0" xfId="0" applyFont="1" applyFill="1" applyBorder="1" applyAlignment="1" applyProtection="1">
      <alignment horizontal="left" vertical="center" textRotation="90" wrapText="1"/>
    </xf>
    <xf numFmtId="0" fontId="4" fillId="0" borderId="0" xfId="0" applyFont="1" applyFill="1" applyBorder="1" applyAlignment="1" applyProtection="1">
      <alignment horizontal="left" vertical="center" textRotation="90"/>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3" fillId="0" borderId="7" xfId="0" applyFont="1" applyFill="1" applyBorder="1" applyAlignment="1" applyProtection="1">
      <alignment horizontal="center" vertical="center" shrinkToFit="1"/>
      <protection locked="0"/>
    </xf>
    <xf numFmtId="0" fontId="3" fillId="3" borderId="1" xfId="0" applyFont="1" applyFill="1" applyBorder="1" applyAlignment="1" applyProtection="1">
      <alignment vertical="center"/>
    </xf>
    <xf numFmtId="0" fontId="3" fillId="3" borderId="8" xfId="0" applyFont="1" applyFill="1" applyBorder="1" applyAlignment="1" applyProtection="1">
      <alignment vertical="center"/>
    </xf>
    <xf numFmtId="0" fontId="10" fillId="2" borderId="0" xfId="0" applyFont="1" applyFill="1" applyBorder="1" applyAlignment="1" applyProtection="1">
      <alignment horizontal="right" vertical="center"/>
    </xf>
    <xf numFmtId="0" fontId="4" fillId="0" borderId="9" xfId="0" applyNumberFormat="1"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vertical="center"/>
      <protection locked="0"/>
    </xf>
    <xf numFmtId="0" fontId="4" fillId="0" borderId="11" xfId="0" applyNumberFormat="1" applyFont="1" applyFill="1" applyBorder="1" applyAlignment="1" applyProtection="1">
      <alignment horizontal="left" vertical="center" wrapText="1"/>
      <protection locked="0"/>
    </xf>
    <xf numFmtId="0" fontId="3" fillId="0" borderId="12"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4" fillId="0" borderId="16" xfId="0" applyNumberFormat="1" applyFont="1" applyFill="1" applyBorder="1" applyAlignment="1" applyProtection="1">
      <alignment horizontal="left" vertical="center" wrapText="1"/>
      <protection locked="0"/>
    </xf>
    <xf numFmtId="0" fontId="4" fillId="4" borderId="1" xfId="0" applyFont="1" applyFill="1" applyBorder="1" applyAlignment="1" applyProtection="1">
      <alignment vertical="center"/>
    </xf>
    <xf numFmtId="0" fontId="4" fillId="4" borderId="8"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0" fillId="0" borderId="6" xfId="0" applyBorder="1"/>
    <xf numFmtId="0" fontId="3" fillId="0" borderId="20"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2" fillId="0" borderId="0" xfId="2" applyFont="1"/>
    <xf numFmtId="0" fontId="4" fillId="0" borderId="0" xfId="2"/>
    <xf numFmtId="0" fontId="20" fillId="0" borderId="0" xfId="2" applyFont="1" applyAlignment="1">
      <alignment horizontal="left" vertical="center" indent="4"/>
    </xf>
    <xf numFmtId="0" fontId="20" fillId="0" borderId="0" xfId="2" applyFont="1"/>
    <xf numFmtId="0" fontId="28" fillId="0" borderId="0" xfId="2" applyFont="1" applyAlignment="1">
      <alignment horizontal="left" vertical="center" indent="4"/>
    </xf>
    <xf numFmtId="0" fontId="18" fillId="0" borderId="0" xfId="0" applyFont="1" applyAlignment="1">
      <alignment vertical="center"/>
    </xf>
    <xf numFmtId="0" fontId="0" fillId="7" borderId="6" xfId="0" applyFill="1" applyBorder="1"/>
    <xf numFmtId="0" fontId="4" fillId="7" borderId="6" xfId="0" applyFont="1" applyFill="1" applyBorder="1"/>
    <xf numFmtId="1" fontId="0" fillId="0" borderId="6" xfId="0" applyNumberFormat="1" applyBorder="1" applyAlignment="1">
      <alignment horizontal="left"/>
    </xf>
    <xf numFmtId="0" fontId="0" fillId="7" borderId="6" xfId="0" applyFill="1" applyBorder="1" applyAlignment="1">
      <alignment shrinkToFit="1"/>
    </xf>
    <xf numFmtId="164" fontId="0" fillId="8" borderId="6" xfId="0" applyNumberFormat="1" applyFill="1" applyBorder="1" applyAlignment="1">
      <alignment horizontal="left"/>
    </xf>
    <xf numFmtId="0" fontId="0" fillId="9" borderId="6" xfId="0" applyFill="1" applyBorder="1" applyAlignment="1">
      <alignment horizontal="left"/>
    </xf>
    <xf numFmtId="0" fontId="4" fillId="10" borderId="0" xfId="0" applyFont="1" applyFill="1" applyAlignment="1">
      <alignment horizontal="center"/>
    </xf>
    <xf numFmtId="0" fontId="4" fillId="11" borderId="0" xfId="0" applyFont="1" applyFill="1" applyAlignment="1">
      <alignment horizontal="center"/>
    </xf>
    <xf numFmtId="0" fontId="0" fillId="10" borderId="0" xfId="0" applyFill="1" applyAlignment="1">
      <alignment horizontal="center"/>
    </xf>
    <xf numFmtId="0" fontId="0" fillId="11" borderId="0" xfId="0" applyFill="1" applyAlignment="1">
      <alignment horizontal="center"/>
    </xf>
    <xf numFmtId="0" fontId="29" fillId="0" borderId="0" xfId="0" applyFont="1"/>
    <xf numFmtId="0" fontId="4" fillId="0" borderId="0" xfId="0" applyFont="1"/>
    <xf numFmtId="0" fontId="3" fillId="0" borderId="23" xfId="0" applyFont="1" applyFill="1" applyBorder="1" applyAlignment="1" applyProtection="1">
      <alignment horizontal="center" vertical="center" shrinkToFit="1"/>
      <protection locked="0"/>
    </xf>
    <xf numFmtId="0" fontId="0" fillId="0" borderId="0" xfId="0" applyBorder="1" applyAlignment="1">
      <alignment horizontal="left"/>
    </xf>
    <xf numFmtId="1" fontId="0" fillId="0" borderId="0" xfId="0" applyNumberFormat="1" applyBorder="1" applyAlignment="1">
      <alignment horizontal="left"/>
    </xf>
    <xf numFmtId="0" fontId="0" fillId="0" borderId="0" xfId="0" applyBorder="1"/>
    <xf numFmtId="0" fontId="0" fillId="0" borderId="0" xfId="0" applyFill="1" applyBorder="1"/>
    <xf numFmtId="1" fontId="0" fillId="8" borderId="6" xfId="0" applyNumberFormat="1" applyFill="1" applyBorder="1" applyAlignment="1">
      <alignment horizontal="left"/>
    </xf>
    <xf numFmtId="0" fontId="10" fillId="2" borderId="0" xfId="0" applyFont="1" applyFill="1" applyBorder="1" applyAlignment="1" applyProtection="1">
      <alignment horizontal="left" vertical="center"/>
    </xf>
    <xf numFmtId="0" fontId="5" fillId="0" borderId="6" xfId="0" applyFont="1" applyFill="1" applyBorder="1" applyAlignment="1" applyProtection="1">
      <alignment horizontal="center" vertical="center" wrapText="1"/>
    </xf>
    <xf numFmtId="0" fontId="5" fillId="0" borderId="6" xfId="0" applyFont="1" applyBorder="1" applyAlignment="1">
      <alignment horizontal="left" vertical="center" wrapText="1"/>
    </xf>
    <xf numFmtId="0" fontId="0" fillId="2" borderId="27" xfId="0" applyFill="1" applyBorder="1" applyAlignment="1" applyProtection="1">
      <alignment horizontal="left" vertical="center"/>
    </xf>
    <xf numFmtId="0" fontId="3" fillId="2" borderId="28" xfId="0" applyFont="1" applyFill="1" applyBorder="1" applyAlignment="1" applyProtection="1">
      <alignment horizontal="left" vertical="center"/>
    </xf>
    <xf numFmtId="0" fontId="3" fillId="2" borderId="29" xfId="0" applyFont="1" applyFill="1" applyBorder="1" applyAlignment="1" applyProtection="1">
      <alignment horizontal="right" vertical="center"/>
    </xf>
    <xf numFmtId="0" fontId="3" fillId="2" borderId="30" xfId="0" applyFont="1" applyFill="1" applyBorder="1" applyAlignment="1">
      <alignment horizontal="left" vertical="center"/>
    </xf>
    <xf numFmtId="0" fontId="0" fillId="2" borderId="29" xfId="0" applyFill="1" applyBorder="1" applyAlignment="1" applyProtection="1">
      <alignment horizontal="left" vertical="center"/>
    </xf>
    <xf numFmtId="0" fontId="3" fillId="2" borderId="30" xfId="0" applyFont="1" applyFill="1" applyBorder="1" applyAlignment="1" applyProtection="1">
      <alignment horizontal="left" vertical="center"/>
    </xf>
    <xf numFmtId="0" fontId="0" fillId="2" borderId="31" xfId="0" applyFill="1" applyBorder="1" applyAlignment="1" applyProtection="1">
      <alignment horizontal="left" vertical="center"/>
    </xf>
    <xf numFmtId="0" fontId="4" fillId="8" borderId="0" xfId="2" applyFill="1"/>
    <xf numFmtId="0" fontId="4" fillId="0" borderId="6" xfId="0" applyFont="1" applyBorder="1" applyAlignment="1">
      <alignment horizontal="left" vertical="center" wrapText="1"/>
    </xf>
    <xf numFmtId="0" fontId="3"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3" fillId="0" borderId="33"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4" fillId="0" borderId="21" xfId="0" applyNumberFormat="1" applyFont="1" applyFill="1" applyBorder="1" applyAlignment="1" applyProtection="1">
      <alignment horizontal="left" vertical="center" wrapText="1"/>
      <protection locked="0"/>
    </xf>
    <xf numFmtId="0" fontId="3" fillId="0" borderId="36" xfId="0" applyFont="1" applyFill="1" applyBorder="1" applyAlignment="1" applyProtection="1">
      <alignment horizontal="center" vertical="center"/>
      <protection locked="0"/>
    </xf>
    <xf numFmtId="0" fontId="4" fillId="0" borderId="33" xfId="0" applyNumberFormat="1" applyFont="1" applyFill="1" applyBorder="1" applyAlignment="1" applyProtection="1">
      <alignment horizontal="left" vertical="center" wrapText="1"/>
      <protection locked="0"/>
    </xf>
    <xf numFmtId="0" fontId="3" fillId="0" borderId="37" xfId="0" applyFont="1" applyFill="1" applyBorder="1" applyAlignment="1" applyProtection="1">
      <alignment horizontal="center" vertical="center"/>
      <protection locked="0"/>
    </xf>
    <xf numFmtId="0" fontId="3" fillId="12" borderId="0" xfId="0" applyFont="1" applyFill="1" applyBorder="1" applyAlignment="1" applyProtection="1">
      <alignment horizontal="left" vertical="center"/>
    </xf>
    <xf numFmtId="49" fontId="3" fillId="12" borderId="0" xfId="0" applyNumberFormat="1" applyFont="1" applyFill="1" applyBorder="1" applyAlignment="1" applyProtection="1">
      <alignment vertical="center"/>
    </xf>
    <xf numFmtId="14" fontId="0" fillId="0" borderId="6" xfId="0" applyNumberFormat="1" applyBorder="1" applyAlignment="1">
      <alignment horizontal="left"/>
    </xf>
    <xf numFmtId="0" fontId="3" fillId="0" borderId="38" xfId="0" applyFont="1" applyFill="1" applyBorder="1" applyAlignment="1" applyProtection="1">
      <alignment horizontal="center" vertical="center" shrinkToFit="1"/>
      <protection locked="0"/>
    </xf>
    <xf numFmtId="0" fontId="5" fillId="5" borderId="39" xfId="0" applyFont="1" applyFill="1" applyBorder="1" applyAlignment="1" applyProtection="1">
      <alignment horizontal="center" vertical="center"/>
    </xf>
    <xf numFmtId="0" fontId="3" fillId="0" borderId="25" xfId="0" applyFont="1" applyFill="1" applyBorder="1" applyAlignment="1" applyProtection="1">
      <alignment horizontal="center" vertical="center" shrinkToFit="1"/>
      <protection locked="0"/>
    </xf>
    <xf numFmtId="0" fontId="3" fillId="5" borderId="6" xfId="0" applyFont="1" applyFill="1" applyBorder="1" applyAlignment="1" applyProtection="1">
      <alignment horizontal="center" textRotation="90" wrapText="1"/>
    </xf>
    <xf numFmtId="0" fontId="4" fillId="5" borderId="6" xfId="0" applyFont="1" applyFill="1" applyBorder="1" applyAlignment="1" applyProtection="1">
      <alignment horizontal="center" textRotation="90" wrapText="1"/>
    </xf>
    <xf numFmtId="0" fontId="4" fillId="5" borderId="15" xfId="0" applyFont="1" applyFill="1" applyBorder="1" applyAlignment="1" applyProtection="1">
      <alignment horizontal="center" textRotation="90" wrapText="1"/>
    </xf>
    <xf numFmtId="0" fontId="18"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shrinkToFit="1"/>
    </xf>
    <xf numFmtId="0" fontId="5" fillId="0" borderId="0" xfId="0" applyFont="1" applyFill="1" applyBorder="1" applyAlignment="1" applyProtection="1">
      <alignment horizontal="left" vertical="center" wrapText="1"/>
    </xf>
    <xf numFmtId="0" fontId="4" fillId="0" borderId="32" xfId="0" applyNumberFormat="1" applyFont="1" applyFill="1" applyBorder="1" applyAlignment="1" applyProtection="1">
      <alignment horizontal="left" vertical="center" wrapText="1"/>
      <protection locked="0"/>
    </xf>
    <xf numFmtId="0" fontId="4" fillId="0" borderId="40" xfId="0" applyNumberFormat="1" applyFont="1" applyFill="1" applyBorder="1" applyAlignment="1" applyProtection="1">
      <alignment horizontal="left" vertical="center" wrapText="1"/>
      <protection locked="0"/>
    </xf>
    <xf numFmtId="0" fontId="4" fillId="0" borderId="28" xfId="0" applyNumberFormat="1" applyFont="1" applyFill="1" applyBorder="1" applyAlignment="1" applyProtection="1">
      <alignment horizontal="left" vertical="center" wrapText="1"/>
      <protection locked="0"/>
    </xf>
    <xf numFmtId="0" fontId="4" fillId="0" borderId="41" xfId="0" applyNumberFormat="1" applyFont="1" applyFill="1" applyBorder="1" applyAlignment="1" applyProtection="1">
      <alignment horizontal="left" vertical="center" wrapText="1"/>
      <protection locked="0"/>
    </xf>
    <xf numFmtId="0" fontId="4" fillId="0" borderId="42" xfId="0" applyNumberFormat="1" applyFont="1" applyFill="1" applyBorder="1" applyAlignment="1" applyProtection="1">
      <alignment horizontal="left" vertical="center" wrapText="1"/>
      <protection locked="0"/>
    </xf>
    <xf numFmtId="0" fontId="0" fillId="13" borderId="0" xfId="0" applyFill="1" applyBorder="1" applyAlignment="1" applyProtection="1">
      <alignment vertical="center"/>
      <protection locked="0"/>
    </xf>
    <xf numFmtId="14" fontId="3" fillId="13" borderId="0" xfId="0" applyNumberFormat="1" applyFont="1" applyFill="1" applyBorder="1" applyAlignment="1" applyProtection="1">
      <alignment horizontal="left" vertical="center"/>
      <protection locked="0"/>
    </xf>
    <xf numFmtId="0" fontId="3" fillId="13" borderId="0" xfId="0" applyFont="1" applyFill="1" applyBorder="1" applyAlignment="1" applyProtection="1">
      <alignment horizontal="left" vertical="center"/>
      <protection locked="0"/>
    </xf>
    <xf numFmtId="1" fontId="4" fillId="13" borderId="14" xfId="0" applyNumberFormat="1" applyFont="1" applyFill="1" applyBorder="1" applyAlignment="1" applyProtection="1">
      <alignment horizontal="center" vertical="center" wrapText="1"/>
      <protection locked="0"/>
    </xf>
    <xf numFmtId="1" fontId="4" fillId="13" borderId="15" xfId="0" applyNumberFormat="1" applyFont="1" applyFill="1" applyBorder="1" applyAlignment="1" applyProtection="1">
      <alignment horizontal="center" vertical="center" wrapText="1"/>
      <protection locked="0"/>
    </xf>
    <xf numFmtId="1" fontId="4" fillId="13" borderId="18" xfId="0" applyNumberFormat="1" applyFont="1" applyFill="1" applyBorder="1" applyAlignment="1" applyProtection="1">
      <alignment horizontal="center" vertical="center" wrapText="1"/>
      <protection locked="0"/>
    </xf>
    <xf numFmtId="1" fontId="4" fillId="0" borderId="20" xfId="0" applyNumberFormat="1" applyFont="1" applyFill="1" applyBorder="1" applyAlignment="1" applyProtection="1">
      <alignment horizontal="center" vertical="center" wrapText="1"/>
      <protection locked="0"/>
    </xf>
    <xf numFmtId="1" fontId="4" fillId="0" borderId="35" xfId="0" applyNumberFormat="1" applyFont="1" applyFill="1" applyBorder="1" applyAlignment="1" applyProtection="1">
      <alignment horizontal="center" vertical="center" wrapText="1"/>
      <protection locked="0"/>
    </xf>
    <xf numFmtId="0" fontId="29" fillId="13" borderId="0" xfId="0" applyFont="1" applyFill="1"/>
    <xf numFmtId="0" fontId="0" fillId="14" borderId="0" xfId="0" applyFill="1"/>
    <xf numFmtId="164" fontId="0" fillId="0" borderId="0" xfId="0" applyNumberFormat="1"/>
    <xf numFmtId="0" fontId="0" fillId="0" borderId="0" xfId="0" applyAlignment="1">
      <alignment horizontal="right"/>
    </xf>
    <xf numFmtId="0" fontId="0" fillId="14" borderId="0" xfId="0" applyFill="1" applyAlignment="1">
      <alignment horizontal="right"/>
    </xf>
    <xf numFmtId="164" fontId="0" fillId="0" borderId="0" xfId="0" applyNumberFormat="1" applyAlignment="1">
      <alignment horizontal="right"/>
    </xf>
    <xf numFmtId="0" fontId="4" fillId="0" borderId="6" xfId="0" applyFont="1" applyBorder="1"/>
    <xf numFmtId="0" fontId="4" fillId="13" borderId="0" xfId="0" applyFont="1" applyFill="1" applyBorder="1" applyAlignment="1" applyProtection="1">
      <alignment vertical="center"/>
    </xf>
    <xf numFmtId="0" fontId="3" fillId="13" borderId="0" xfId="0" applyFont="1" applyFill="1" applyBorder="1" applyAlignment="1" applyProtection="1">
      <alignment horizontal="center" vertical="center"/>
      <protection locked="0"/>
    </xf>
    <xf numFmtId="0" fontId="0" fillId="2" borderId="43" xfId="0" applyFill="1" applyBorder="1" applyProtection="1"/>
    <xf numFmtId="0" fontId="29" fillId="0" borderId="0" xfId="0" applyFont="1" applyProtection="1"/>
    <xf numFmtId="0" fontId="0" fillId="0" borderId="0" xfId="0" applyProtection="1"/>
    <xf numFmtId="0" fontId="0" fillId="2" borderId="44" xfId="0" applyFill="1" applyBorder="1" applyAlignment="1" applyProtection="1">
      <alignment horizontal="center"/>
    </xf>
    <xf numFmtId="0" fontId="0" fillId="2" borderId="44" xfId="0" applyFill="1" applyBorder="1" applyProtection="1"/>
    <xf numFmtId="0" fontId="0" fillId="2" borderId="0" xfId="0" applyFill="1" applyProtection="1"/>
    <xf numFmtId="0" fontId="0" fillId="12" borderId="0" xfId="0" applyFill="1" applyProtection="1"/>
    <xf numFmtId="49" fontId="0" fillId="12" borderId="0" xfId="0" applyNumberFormat="1" applyFill="1" applyBorder="1" applyAlignment="1" applyProtection="1"/>
    <xf numFmtId="0" fontId="0" fillId="12" borderId="44" xfId="0" applyFill="1" applyBorder="1" applyProtection="1"/>
    <xf numFmtId="0" fontId="0" fillId="2" borderId="0" xfId="0" applyFill="1" applyBorder="1" applyAlignment="1" applyProtection="1"/>
    <xf numFmtId="0" fontId="0" fillId="2" borderId="26" xfId="0" applyFill="1" applyBorder="1" applyAlignment="1" applyProtection="1"/>
    <xf numFmtId="0" fontId="5" fillId="2" borderId="5" xfId="0" applyFont="1" applyFill="1" applyBorder="1" applyAlignment="1" applyProtection="1">
      <alignment horizontal="center" vertical="center"/>
    </xf>
    <xf numFmtId="0" fontId="4" fillId="0" borderId="0" xfId="0" applyFont="1" applyProtection="1"/>
    <xf numFmtId="0" fontId="0" fillId="16" borderId="0" xfId="0" applyFill="1" applyProtection="1"/>
    <xf numFmtId="0" fontId="4" fillId="16" borderId="45" xfId="0" applyFont="1" applyFill="1" applyBorder="1" applyAlignment="1" applyProtection="1"/>
    <xf numFmtId="0" fontId="3" fillId="3" borderId="6" xfId="0" applyFont="1" applyFill="1" applyBorder="1" applyAlignment="1" applyProtection="1">
      <alignment horizontal="center" textRotation="90" wrapText="1"/>
    </xf>
    <xf numFmtId="0" fontId="4" fillId="2" borderId="44" xfId="0" applyFont="1" applyFill="1" applyBorder="1" applyAlignment="1" applyProtection="1">
      <alignment horizontal="center" textRotation="90"/>
    </xf>
    <xf numFmtId="0" fontId="9" fillId="0" borderId="0" xfId="0" applyFont="1" applyAlignment="1" applyProtection="1">
      <alignment textRotation="90" wrapText="1"/>
    </xf>
    <xf numFmtId="0" fontId="4" fillId="0" borderId="0" xfId="0" applyFont="1" applyAlignment="1" applyProtection="1">
      <alignment horizontal="center"/>
    </xf>
    <xf numFmtId="0" fontId="0" fillId="2" borderId="46" xfId="0" applyFill="1" applyBorder="1" applyProtection="1"/>
    <xf numFmtId="0" fontId="3" fillId="2" borderId="4" xfId="0" applyFont="1" applyFill="1" applyBorder="1" applyProtection="1"/>
    <xf numFmtId="0" fontId="0" fillId="2" borderId="4" xfId="0" applyFill="1" applyBorder="1" applyProtection="1"/>
    <xf numFmtId="0" fontId="0" fillId="2" borderId="26" xfId="0" applyFill="1" applyBorder="1" applyProtection="1"/>
    <xf numFmtId="0" fontId="4" fillId="13" borderId="0" xfId="0" applyFont="1" applyFill="1" applyProtection="1"/>
    <xf numFmtId="0" fontId="0" fillId="0" borderId="0" xfId="0" applyFill="1" applyBorder="1" applyAlignment="1" applyProtection="1">
      <alignment wrapText="1"/>
    </xf>
    <xf numFmtId="0" fontId="0" fillId="0" borderId="0" xfId="0" applyAlignment="1" applyProtection="1">
      <alignment wrapText="1"/>
    </xf>
    <xf numFmtId="0" fontId="0" fillId="2" borderId="0" xfId="0" applyFill="1" applyBorder="1" applyAlignment="1" applyProtection="1">
      <alignment wrapText="1"/>
    </xf>
    <xf numFmtId="0" fontId="0" fillId="2" borderId="44" xfId="0" applyFill="1" applyBorder="1" applyAlignment="1" applyProtection="1">
      <alignment wrapText="1"/>
    </xf>
    <xf numFmtId="0" fontId="0" fillId="2" borderId="3" xfId="0" applyFill="1" applyBorder="1" applyAlignment="1" applyProtection="1"/>
    <xf numFmtId="0" fontId="0" fillId="2" borderId="0" xfId="0" applyFill="1" applyAlignment="1" applyProtection="1">
      <alignment wrapText="1"/>
    </xf>
    <xf numFmtId="0" fontId="10" fillId="2" borderId="0" xfId="0" applyFont="1" applyFill="1" applyBorder="1" applyAlignment="1" applyProtection="1">
      <alignment horizontal="left" vertical="center" wrapText="1"/>
    </xf>
    <xf numFmtId="0" fontId="11" fillId="2" borderId="0" xfId="0" applyFont="1" applyFill="1" applyBorder="1" applyAlignment="1" applyProtection="1"/>
    <xf numFmtId="0" fontId="11" fillId="2" borderId="0" xfId="0" applyFont="1" applyFill="1" applyAlignment="1" applyProtection="1">
      <alignment wrapText="1"/>
    </xf>
    <xf numFmtId="0" fontId="3"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right" vertical="top"/>
    </xf>
    <xf numFmtId="0" fontId="10" fillId="2" borderId="0" xfId="0" applyFont="1" applyFill="1" applyBorder="1" applyAlignment="1" applyProtection="1">
      <alignment horizontal="left" vertical="top"/>
    </xf>
    <xf numFmtId="0" fontId="4" fillId="2" borderId="0" xfId="0" applyFont="1" applyFill="1" applyBorder="1" applyAlignment="1" applyProtection="1"/>
    <xf numFmtId="0" fontId="10" fillId="3" borderId="46" xfId="0" applyFont="1" applyFill="1" applyBorder="1" applyAlignment="1" applyProtection="1">
      <alignment horizontal="left" vertical="top"/>
    </xf>
    <xf numFmtId="0" fontId="10" fillId="3" borderId="48" xfId="0" applyFont="1" applyFill="1" applyBorder="1" applyAlignment="1" applyProtection="1">
      <alignment horizontal="left" vertical="top"/>
    </xf>
    <xf numFmtId="0" fontId="10" fillId="3" borderId="49" xfId="0" applyFont="1" applyFill="1" applyBorder="1" applyAlignment="1" applyProtection="1">
      <alignment horizontal="left" vertical="top"/>
    </xf>
    <xf numFmtId="0" fontId="0" fillId="3" borderId="50" xfId="0" applyFill="1" applyBorder="1" applyAlignment="1" applyProtection="1"/>
    <xf numFmtId="0" fontId="0" fillId="3" borderId="48" xfId="0" applyFill="1" applyBorder="1" applyAlignment="1" applyProtection="1"/>
    <xf numFmtId="0" fontId="12" fillId="3" borderId="37" xfId="0" applyFont="1" applyFill="1" applyBorder="1" applyAlignment="1" applyProtection="1">
      <alignment horizontal="center"/>
    </xf>
    <xf numFmtId="0" fontId="3" fillId="3" borderId="36" xfId="0" applyFont="1" applyFill="1" applyBorder="1" applyAlignment="1" applyProtection="1">
      <alignment horizontal="center" vertical="center"/>
    </xf>
    <xf numFmtId="0" fontId="4" fillId="16" borderId="32" xfId="0" applyNumberFormat="1" applyFont="1" applyFill="1" applyBorder="1" applyAlignment="1" applyProtection="1">
      <alignment horizontal="left" vertical="center" wrapText="1"/>
    </xf>
    <xf numFmtId="0" fontId="3" fillId="3" borderId="12"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0" fillId="2" borderId="3" xfId="0" applyFill="1" applyBorder="1" applyAlignment="1" applyProtection="1">
      <alignment vertical="center"/>
    </xf>
    <xf numFmtId="0" fontId="0" fillId="2" borderId="0" xfId="0" applyFill="1" applyBorder="1" applyAlignment="1" applyProtection="1">
      <alignment vertical="center" wrapText="1"/>
    </xf>
    <xf numFmtId="0" fontId="0" fillId="2" borderId="44" xfId="0" applyFill="1" applyBorder="1" applyAlignment="1" applyProtection="1">
      <alignment vertical="center" wrapText="1"/>
    </xf>
    <xf numFmtId="0" fontId="0" fillId="0" borderId="0" xfId="0" applyFill="1" applyBorder="1" applyAlignment="1" applyProtection="1">
      <alignment vertical="center" wrapText="1"/>
    </xf>
    <xf numFmtId="0" fontId="0" fillId="0" borderId="0" xfId="0" applyAlignment="1" applyProtection="1">
      <alignment vertical="center" wrapText="1"/>
    </xf>
    <xf numFmtId="0" fontId="0" fillId="2" borderId="46" xfId="0" applyFill="1" applyBorder="1" applyAlignment="1" applyProtection="1"/>
    <xf numFmtId="0" fontId="0" fillId="2" borderId="4" xfId="0" applyFill="1" applyBorder="1" applyAlignment="1" applyProtection="1">
      <alignment wrapText="1"/>
    </xf>
    <xf numFmtId="0" fontId="0" fillId="2" borderId="26" xfId="0" applyFill="1" applyBorder="1" applyAlignment="1" applyProtection="1">
      <alignment wrapText="1"/>
    </xf>
    <xf numFmtId="0" fontId="0" fillId="0" borderId="0" xfId="0" applyFill="1" applyAlignment="1" applyProtection="1">
      <alignment wrapText="1"/>
    </xf>
    <xf numFmtId="0" fontId="3" fillId="0" borderId="51" xfId="0" applyFont="1" applyFill="1" applyBorder="1" applyAlignment="1" applyProtection="1">
      <alignment horizontal="center" vertical="center"/>
      <protection locked="0"/>
    </xf>
    <xf numFmtId="0" fontId="0" fillId="13" borderId="0" xfId="0" applyFill="1" applyBorder="1" applyAlignment="1" applyProtection="1">
      <alignment vertical="center"/>
    </xf>
    <xf numFmtId="0" fontId="3" fillId="13" borderId="0" xfId="0" applyFont="1" applyFill="1" applyBorder="1" applyAlignment="1" applyProtection="1">
      <alignment horizontal="center" vertical="center"/>
    </xf>
    <xf numFmtId="0" fontId="4" fillId="13" borderId="0" xfId="0" applyFont="1" applyFill="1"/>
    <xf numFmtId="0" fontId="3" fillId="16" borderId="36" xfId="0" applyFont="1" applyFill="1" applyBorder="1" applyAlignment="1" applyProtection="1">
      <alignment horizontal="center" vertical="center"/>
    </xf>
    <xf numFmtId="0" fontId="3" fillId="16" borderId="37" xfId="0" applyFont="1" applyFill="1" applyBorder="1" applyAlignment="1" applyProtection="1">
      <alignment horizontal="center" vertical="center"/>
    </xf>
    <xf numFmtId="0" fontId="3" fillId="3" borderId="47" xfId="0" applyFont="1" applyFill="1" applyBorder="1" applyAlignment="1" applyProtection="1">
      <alignment horizontal="center" wrapText="1"/>
    </xf>
    <xf numFmtId="0" fontId="3" fillId="3" borderId="43" xfId="0" applyFont="1" applyFill="1" applyBorder="1" applyAlignment="1" applyProtection="1">
      <alignment horizontal="center" wrapText="1"/>
    </xf>
    <xf numFmtId="0" fontId="3" fillId="3" borderId="1" xfId="0" applyFont="1" applyFill="1" applyBorder="1" applyAlignment="1" applyProtection="1">
      <alignment horizontal="center" wrapText="1"/>
    </xf>
    <xf numFmtId="0" fontId="3" fillId="3" borderId="39" xfId="0" applyFont="1" applyFill="1" applyBorder="1" applyAlignment="1" applyProtection="1">
      <alignment horizontal="center" wrapText="1"/>
    </xf>
    <xf numFmtId="0" fontId="0" fillId="2" borderId="1" xfId="0" applyFill="1" applyBorder="1" applyAlignment="1" applyProtection="1">
      <alignment wrapText="1"/>
    </xf>
    <xf numFmtId="0" fontId="0" fillId="12" borderId="2" xfId="0" applyFill="1" applyBorder="1" applyAlignment="1" applyProtection="1">
      <alignment wrapText="1"/>
    </xf>
    <xf numFmtId="0" fontId="0" fillId="2" borderId="2" xfId="0" applyFill="1" applyBorder="1" applyAlignment="1" applyProtection="1">
      <alignment wrapText="1"/>
    </xf>
    <xf numFmtId="0" fontId="0" fillId="2" borderId="43" xfId="0" applyFill="1" applyBorder="1" applyAlignment="1" applyProtection="1">
      <alignment wrapText="1"/>
    </xf>
    <xf numFmtId="1" fontId="3" fillId="0" borderId="25" xfId="0" applyNumberFormat="1" applyFont="1" applyFill="1" applyBorder="1" applyAlignment="1" applyProtection="1">
      <alignment horizontal="center" vertical="center" shrinkToFit="1"/>
      <protection locked="0"/>
    </xf>
    <xf numFmtId="1" fontId="3" fillId="0" borderId="23" xfId="0" applyNumberFormat="1" applyFont="1" applyFill="1" applyBorder="1" applyAlignment="1" applyProtection="1">
      <alignment horizontal="center" vertical="center" shrinkToFit="1"/>
      <protection locked="0"/>
    </xf>
    <xf numFmtId="164" fontId="0" fillId="0" borderId="0" xfId="0" applyNumberFormat="1" applyAlignment="1" applyProtection="1">
      <alignment horizontal="right"/>
      <protection locked="0"/>
    </xf>
    <xf numFmtId="14" fontId="0" fillId="0" borderId="0" xfId="0" applyNumberFormat="1" applyAlignment="1" applyProtection="1">
      <alignment horizontal="right"/>
      <protection locked="0"/>
    </xf>
    <xf numFmtId="164" fontId="0" fillId="0" borderId="0" xfId="0" applyNumberFormat="1" applyProtection="1">
      <protection locked="0"/>
    </xf>
    <xf numFmtId="0" fontId="0" fillId="0" borderId="0" xfId="0" applyAlignment="1" applyProtection="1">
      <alignment horizontal="right"/>
      <protection locked="0"/>
    </xf>
    <xf numFmtId="0" fontId="0" fillId="0" borderId="0" xfId="0" applyAlignment="1" applyProtection="1">
      <alignment horizontal="right"/>
    </xf>
    <xf numFmtId="0" fontId="4" fillId="15" borderId="0" xfId="0" applyFont="1" applyFill="1" applyAlignment="1" applyProtection="1">
      <alignment horizontal="right"/>
    </xf>
    <xf numFmtId="0" fontId="4" fillId="15" borderId="0" xfId="0" applyFont="1" applyFill="1" applyProtection="1"/>
    <xf numFmtId="0" fontId="0" fillId="15" borderId="0" xfId="0" applyFill="1" applyAlignment="1" applyProtection="1">
      <alignment horizontal="left"/>
    </xf>
    <xf numFmtId="0" fontId="0" fillId="14" borderId="0" xfId="0" applyFill="1" applyAlignment="1" applyProtection="1">
      <alignment horizontal="right"/>
    </xf>
    <xf numFmtId="49" fontId="0" fillId="14" borderId="0" xfId="0" applyNumberFormat="1" applyFill="1" applyAlignment="1" applyProtection="1">
      <alignment horizontal="right"/>
    </xf>
    <xf numFmtId="0" fontId="4" fillId="14" borderId="0" xfId="0" applyFont="1" applyFill="1" applyAlignment="1" applyProtection="1">
      <alignment horizontal="right"/>
    </xf>
    <xf numFmtId="0" fontId="4" fillId="14" borderId="0" xfId="0" applyFont="1" applyFill="1" applyProtection="1"/>
    <xf numFmtId="0" fontId="0" fillId="14" borderId="0" xfId="0" applyFill="1" applyProtection="1"/>
    <xf numFmtId="0" fontId="18" fillId="0" borderId="0" xfId="0" applyFont="1" applyAlignment="1">
      <alignment horizontal="left" vertical="center" indent="4"/>
    </xf>
    <xf numFmtId="0" fontId="11" fillId="0" borderId="23" xfId="0" applyFont="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3" fillId="0" borderId="6" xfId="0" applyFont="1" applyFill="1" applyBorder="1" applyAlignment="1">
      <alignment horizontal="left" vertical="center" wrapText="1"/>
    </xf>
    <xf numFmtId="0" fontId="3" fillId="5" borderId="17" xfId="0" applyFont="1" applyFill="1" applyBorder="1" applyAlignment="1" applyProtection="1">
      <alignment horizontal="center" wrapText="1"/>
    </xf>
    <xf numFmtId="0" fontId="3" fillId="17" borderId="13" xfId="0" applyFont="1" applyFill="1" applyBorder="1" applyAlignment="1" applyProtection="1">
      <alignment horizontal="center" wrapText="1"/>
    </xf>
    <xf numFmtId="0" fontId="4" fillId="14" borderId="0" xfId="0" applyFont="1" applyFill="1" applyAlignment="1">
      <alignment horizontal="right"/>
    </xf>
    <xf numFmtId="0" fontId="20" fillId="0" borderId="6" xfId="0" applyFont="1" applyBorder="1" applyAlignment="1">
      <alignment vertical="center" wrapText="1"/>
    </xf>
    <xf numFmtId="0" fontId="30" fillId="0" borderId="6" xfId="1" applyFont="1" applyBorder="1" applyAlignment="1">
      <alignment vertical="center" wrapText="1"/>
    </xf>
    <xf numFmtId="0" fontId="31" fillId="0" borderId="6" xfId="0" applyFont="1" applyBorder="1"/>
    <xf numFmtId="0" fontId="20" fillId="0" borderId="6" xfId="2" applyFont="1" applyBorder="1" applyAlignment="1">
      <alignment vertical="center"/>
    </xf>
    <xf numFmtId="0" fontId="20" fillId="0" borderId="6" xfId="2" applyFont="1" applyBorder="1" applyAlignment="1"/>
    <xf numFmtId="0" fontId="20" fillId="0" borderId="0" xfId="2" applyFont="1" applyBorder="1" applyAlignment="1">
      <alignment vertical="center"/>
    </xf>
    <xf numFmtId="0" fontId="20" fillId="0" borderId="0" xfId="2" applyFont="1" applyBorder="1" applyAlignment="1"/>
    <xf numFmtId="0" fontId="30" fillId="0" borderId="0" xfId="1" applyFont="1" applyBorder="1" applyAlignment="1">
      <alignment vertical="center" wrapText="1"/>
    </xf>
    <xf numFmtId="0" fontId="5" fillId="2" borderId="0" xfId="0" applyFont="1" applyFill="1" applyBorder="1" applyAlignment="1" applyProtection="1">
      <alignment horizontal="left" vertical="center" wrapText="1"/>
    </xf>
    <xf numFmtId="0" fontId="18" fillId="0" borderId="0" xfId="0" applyFont="1" applyBorder="1" applyAlignment="1">
      <alignment horizontal="left" vertical="center" wrapText="1"/>
    </xf>
    <xf numFmtId="0" fontId="18" fillId="0" borderId="0" xfId="2" applyFont="1" applyBorder="1"/>
    <xf numFmtId="0" fontId="20" fillId="8" borderId="0" xfId="0" applyFont="1" applyFill="1" applyAlignment="1">
      <alignment vertical="center"/>
    </xf>
    <xf numFmtId="0" fontId="20" fillId="0" borderId="0" xfId="0" applyFont="1" applyAlignment="1">
      <alignment vertical="center" wrapText="1"/>
    </xf>
    <xf numFmtId="0" fontId="20" fillId="0" borderId="0" xfId="0" applyFont="1" applyAlignment="1"/>
    <xf numFmtId="0" fontId="20" fillId="0" borderId="0" xfId="2" applyFont="1" applyAlignment="1">
      <alignment wrapText="1"/>
    </xf>
    <xf numFmtId="0" fontId="20" fillId="0" borderId="0" xfId="0" applyFont="1" applyAlignment="1">
      <alignment wrapText="1"/>
    </xf>
    <xf numFmtId="0" fontId="5" fillId="0" borderId="0" xfId="0" applyFont="1" applyBorder="1" applyAlignment="1">
      <alignment horizontal="left" vertical="center" wrapText="1"/>
    </xf>
    <xf numFmtId="0" fontId="18" fillId="0" borderId="0" xfId="0" applyFont="1" applyBorder="1" applyAlignment="1"/>
    <xf numFmtId="0" fontId="18" fillId="0" borderId="0" xfId="0" applyFont="1" applyBorder="1" applyAlignment="1">
      <alignment wrapText="1"/>
    </xf>
    <xf numFmtId="0" fontId="26" fillId="0" borderId="6" xfId="0" applyFont="1" applyFill="1" applyBorder="1" applyAlignment="1" applyProtection="1">
      <alignment horizontal="center" vertical="center"/>
    </xf>
    <xf numFmtId="0" fontId="3" fillId="2" borderId="6" xfId="0" applyFont="1" applyFill="1" applyBorder="1" applyAlignment="1" applyProtection="1">
      <alignment horizontal="left" vertical="center" wrapText="1"/>
    </xf>
    <xf numFmtId="0" fontId="14" fillId="0" borderId="6" xfId="0" applyFont="1" applyFill="1" applyBorder="1" applyAlignment="1" applyProtection="1">
      <alignment horizontal="center" vertical="center"/>
    </xf>
    <xf numFmtId="0" fontId="17" fillId="2" borderId="0" xfId="0" applyFont="1" applyFill="1" applyBorder="1" applyAlignment="1" applyProtection="1">
      <alignment horizontal="left" vertical="center"/>
    </xf>
    <xf numFmtId="0" fontId="25" fillId="2" borderId="0" xfId="0" applyFont="1" applyFill="1" applyBorder="1" applyAlignment="1" applyProtection="1">
      <alignment horizontal="left"/>
    </xf>
    <xf numFmtId="0" fontId="4" fillId="0" borderId="8" xfId="0" applyFont="1"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5" fillId="17" borderId="0" xfId="0" applyFont="1" applyFill="1" applyBorder="1" applyAlignment="1" applyProtection="1">
      <alignment horizontal="left" vertical="center" wrapText="1"/>
    </xf>
    <xf numFmtId="0" fontId="0" fillId="0" borderId="0" xfId="0" applyAlignment="1" applyProtection="1"/>
    <xf numFmtId="0" fontId="3" fillId="3" borderId="0" xfId="0" applyFont="1" applyFill="1" applyBorder="1" applyAlignment="1" applyProtection="1">
      <alignment horizontal="left" vertical="center" wrapText="1"/>
    </xf>
    <xf numFmtId="0" fontId="4" fillId="0" borderId="0" xfId="0" applyFont="1" applyAlignment="1" applyProtection="1"/>
    <xf numFmtId="0" fontId="4" fillId="0" borderId="44" xfId="0" applyFont="1" applyBorder="1" applyAlignment="1" applyProtection="1"/>
    <xf numFmtId="0" fontId="4" fillId="2" borderId="0" xfId="0" applyFont="1" applyFill="1" applyBorder="1" applyAlignment="1" applyProtection="1">
      <alignment horizontal="fill" vertical="center"/>
    </xf>
    <xf numFmtId="0" fontId="0" fillId="2" borderId="0" xfId="0" applyFill="1" applyBorder="1" applyAlignment="1" applyProtection="1">
      <alignment horizontal="fill" vertical="center"/>
    </xf>
    <xf numFmtId="0" fontId="0" fillId="2" borderId="0" xfId="0" applyFill="1" applyBorder="1" applyAlignment="1" applyProtection="1">
      <alignment horizontal="fill"/>
    </xf>
    <xf numFmtId="0" fontId="3" fillId="13" borderId="0" xfId="0" applyFont="1" applyFill="1" applyBorder="1" applyAlignment="1" applyProtection="1">
      <alignment horizontal="left" vertical="center"/>
      <protection locked="0"/>
    </xf>
    <xf numFmtId="0" fontId="0" fillId="13" borderId="0" xfId="0" applyFill="1" applyBorder="1" applyAlignment="1" applyProtection="1">
      <alignment horizontal="left" vertical="center"/>
      <protection locked="0"/>
    </xf>
    <xf numFmtId="0" fontId="0" fillId="13" borderId="0" xfId="0" applyFill="1" applyBorder="1" applyAlignment="1" applyProtection="1">
      <alignment vertical="center"/>
      <protection locked="0"/>
    </xf>
    <xf numFmtId="0" fontId="0" fillId="13" borderId="0" xfId="0" applyFill="1" applyBorder="1" applyAlignment="1" applyProtection="1">
      <protection locked="0"/>
    </xf>
    <xf numFmtId="0" fontId="0" fillId="2" borderId="0" xfId="0" applyFill="1" applyBorder="1" applyAlignment="1" applyProtection="1">
      <alignment horizontal="left" vertical="center"/>
    </xf>
    <xf numFmtId="0" fontId="0" fillId="2" borderId="0" xfId="0" applyFill="1" applyBorder="1" applyAlignment="1" applyProtection="1">
      <alignment vertical="center"/>
    </xf>
    <xf numFmtId="0" fontId="0" fillId="2" borderId="0" xfId="0" applyFill="1" applyBorder="1" applyAlignment="1" applyProtection="1"/>
    <xf numFmtId="0" fontId="5" fillId="3" borderId="39" xfId="0" applyFont="1" applyFill="1" applyBorder="1" applyAlignment="1" applyProtection="1">
      <alignment horizontal="center" vertical="center"/>
    </xf>
    <xf numFmtId="0" fontId="24" fillId="2" borderId="0" xfId="0" applyFont="1" applyFill="1" applyBorder="1" applyAlignment="1" applyProtection="1">
      <alignment horizontal="left"/>
    </xf>
    <xf numFmtId="0" fontId="1" fillId="2" borderId="0" xfId="0" applyFont="1" applyFill="1" applyBorder="1" applyAlignment="1" applyProtection="1">
      <alignment horizontal="right"/>
    </xf>
    <xf numFmtId="0" fontId="0" fillId="12" borderId="0" xfId="0" applyFill="1" applyAlignment="1" applyProtection="1"/>
    <xf numFmtId="0" fontId="4" fillId="16" borderId="45" xfId="0" applyFont="1" applyFill="1" applyBorder="1" applyAlignment="1" applyProtection="1"/>
    <xf numFmtId="0" fontId="0" fillId="0" borderId="45" xfId="0" applyBorder="1" applyAlignment="1" applyProtection="1"/>
    <xf numFmtId="0" fontId="5" fillId="5" borderId="2" xfId="0" applyFont="1" applyFill="1" applyBorder="1" applyAlignment="1" applyProtection="1">
      <alignment horizontal="center" vertical="center"/>
    </xf>
    <xf numFmtId="0" fontId="0" fillId="0" borderId="8" xfId="0"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0" fillId="0" borderId="0" xfId="0" applyAlignment="1" applyProtection="1">
      <alignment horizontal="left" vertical="center"/>
    </xf>
    <xf numFmtId="0" fontId="0" fillId="0" borderId="0" xfId="0" applyAlignment="1"/>
    <xf numFmtId="0" fontId="12" fillId="6" borderId="33" xfId="0" applyFont="1" applyFill="1" applyBorder="1" applyAlignment="1" applyProtection="1">
      <alignment horizontal="center" wrapText="1"/>
    </xf>
    <xf numFmtId="0" fontId="12" fillId="0" borderId="34" xfId="0" applyFont="1" applyBorder="1" applyAlignment="1" applyProtection="1">
      <alignment horizontal="center" wrapText="1"/>
    </xf>
    <xf numFmtId="0" fontId="12" fillId="0" borderId="52" xfId="0" applyFont="1" applyBorder="1" applyAlignment="1" applyProtection="1">
      <alignment horizontal="center" wrapText="1"/>
    </xf>
    <xf numFmtId="0" fontId="15" fillId="2" borderId="2" xfId="0" applyFont="1" applyFill="1" applyBorder="1" applyAlignment="1" applyProtection="1">
      <alignment wrapText="1"/>
    </xf>
    <xf numFmtId="0" fontId="3" fillId="5" borderId="53" xfId="0" applyFont="1" applyFill="1" applyBorder="1" applyAlignment="1" applyProtection="1">
      <alignment horizontal="center" wrapText="1"/>
    </xf>
    <xf numFmtId="0" fontId="0" fillId="0" borderId="54" xfId="0" applyBorder="1" applyAlignment="1" applyProtection="1"/>
    <xf numFmtId="0" fontId="0" fillId="0" borderId="55" xfId="0" applyBorder="1" applyAlignment="1" applyProtection="1"/>
    <xf numFmtId="0" fontId="3" fillId="5" borderId="16" xfId="0" applyFont="1" applyFill="1" applyBorder="1" applyAlignment="1" applyProtection="1">
      <alignment horizontal="center" wrapText="1"/>
    </xf>
    <xf numFmtId="0" fontId="0" fillId="0" borderId="9" xfId="0" applyBorder="1" applyAlignment="1" applyProtection="1">
      <alignment horizontal="center" wrapText="1"/>
    </xf>
    <xf numFmtId="0" fontId="3" fillId="5" borderId="17" xfId="0" applyFont="1" applyFill="1" applyBorder="1" applyAlignment="1" applyProtection="1">
      <alignment horizontal="center" wrapText="1"/>
    </xf>
    <xf numFmtId="0" fontId="0" fillId="0" borderId="13" xfId="0" applyBorder="1" applyAlignment="1" applyProtection="1">
      <alignment horizontal="center" wrapText="1"/>
    </xf>
    <xf numFmtId="0" fontId="13" fillId="5" borderId="57" xfId="0" applyFont="1" applyFill="1" applyBorder="1" applyAlignment="1" applyProtection="1">
      <alignment horizontal="center" wrapText="1"/>
    </xf>
    <xf numFmtId="0" fontId="0" fillId="0" borderId="58" xfId="0" applyBorder="1" applyAlignment="1" applyProtection="1">
      <alignment horizontal="center"/>
    </xf>
    <xf numFmtId="0" fontId="0" fillId="0" borderId="59" xfId="0" applyBorder="1" applyAlignment="1" applyProtection="1">
      <alignment horizontal="center"/>
    </xf>
    <xf numFmtId="0" fontId="10" fillId="2" borderId="0" xfId="0" applyFont="1" applyFill="1" applyBorder="1" applyAlignment="1" applyProtection="1">
      <alignment horizontal="left" vertical="center"/>
    </xf>
    <xf numFmtId="0" fontId="4" fillId="12" borderId="2" xfId="0" applyFont="1" applyFill="1" applyBorder="1" applyAlignment="1" applyProtection="1">
      <alignment wrapText="1"/>
    </xf>
    <xf numFmtId="0" fontId="0" fillId="12" borderId="2" xfId="0" applyFill="1" applyBorder="1" applyAlignment="1" applyProtection="1">
      <alignment wrapText="1"/>
    </xf>
    <xf numFmtId="0" fontId="3" fillId="6" borderId="18" xfId="0" applyFont="1" applyFill="1" applyBorder="1" applyAlignment="1" applyProtection="1">
      <alignment horizontal="center" textRotation="90" wrapText="1"/>
    </xf>
    <xf numFmtId="0" fontId="0" fillId="0" borderId="14" xfId="0" applyBorder="1" applyAlignment="1" applyProtection="1">
      <alignment horizontal="center" wrapText="1"/>
    </xf>
    <xf numFmtId="0" fontId="3" fillId="6" borderId="17" xfId="0" applyFont="1" applyFill="1" applyBorder="1" applyAlignment="1" applyProtection="1">
      <alignment horizontal="center" textRotation="90" wrapText="1"/>
    </xf>
    <xf numFmtId="0" fontId="3" fillId="6" borderId="53" xfId="0" applyFont="1" applyFill="1" applyBorder="1" applyAlignment="1" applyProtection="1">
      <alignment horizontal="center" wrapText="1"/>
    </xf>
    <xf numFmtId="0" fontId="0" fillId="0" borderId="54" xfId="0" applyBorder="1" applyAlignment="1" applyProtection="1">
      <alignment horizontal="center" wrapText="1"/>
    </xf>
    <xf numFmtId="0" fontId="3" fillId="6" borderId="16" xfId="0" applyFont="1" applyFill="1" applyBorder="1" applyAlignment="1" applyProtection="1">
      <alignment horizontal="center" textRotation="90" wrapText="1"/>
    </xf>
    <xf numFmtId="0" fontId="3" fillId="6" borderId="54" xfId="0" applyFont="1" applyFill="1" applyBorder="1" applyAlignment="1" applyProtection="1">
      <alignment horizontal="center" wrapText="1"/>
    </xf>
    <xf numFmtId="0" fontId="3" fillId="6" borderId="55" xfId="0" applyFont="1" applyFill="1" applyBorder="1" applyAlignment="1" applyProtection="1">
      <alignment horizontal="center" wrapText="1"/>
    </xf>
    <xf numFmtId="0" fontId="23" fillId="2" borderId="2" xfId="0" applyFont="1" applyFill="1" applyBorder="1" applyAlignment="1" applyProtection="1">
      <alignment horizontal="left" vertical="center" wrapText="1"/>
    </xf>
    <xf numFmtId="0" fontId="0" fillId="3" borderId="53" xfId="0" applyFill="1" applyBorder="1" applyAlignment="1" applyProtection="1">
      <alignment horizontal="left" vertical="center"/>
    </xf>
    <xf numFmtId="0" fontId="0" fillId="3" borderId="41" xfId="0" applyFill="1" applyBorder="1" applyAlignment="1" applyProtection="1">
      <alignment horizontal="left" vertical="center"/>
    </xf>
    <xf numFmtId="0" fontId="11" fillId="0" borderId="0" xfId="0" applyFont="1" applyAlignment="1" applyProtection="1"/>
    <xf numFmtId="0" fontId="3" fillId="5" borderId="27" xfId="0" applyFont="1" applyFill="1" applyBorder="1" applyAlignment="1" applyProtection="1">
      <alignment horizontal="center" wrapText="1"/>
    </xf>
    <xf numFmtId="0" fontId="0" fillId="0" borderId="31" xfId="0" applyBorder="1" applyAlignment="1" applyProtection="1">
      <alignment horizontal="center" wrapText="1"/>
    </xf>
    <xf numFmtId="0" fontId="3" fillId="3" borderId="1" xfId="0" applyFont="1" applyFill="1" applyBorder="1" applyAlignment="1" applyProtection="1">
      <alignment horizontal="center" wrapText="1"/>
    </xf>
    <xf numFmtId="0" fontId="0" fillId="0" borderId="56" xfId="0" applyBorder="1" applyAlignment="1" applyProtection="1"/>
    <xf numFmtId="0" fontId="3" fillId="0" borderId="53" xfId="0" applyFont="1" applyFill="1"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3" fillId="0" borderId="66" xfId="0" applyFont="1" applyFill="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10" fillId="2" borderId="0" xfId="0" applyFont="1" applyFill="1" applyBorder="1" applyAlignment="1" applyProtection="1">
      <alignment horizontal="left" vertical="top"/>
    </xf>
    <xf numFmtId="0" fontId="3" fillId="5" borderId="54" xfId="0" applyFont="1" applyFill="1" applyBorder="1" applyAlignment="1" applyProtection="1">
      <alignment horizontal="center" wrapText="1"/>
    </xf>
    <xf numFmtId="0" fontId="3" fillId="5" borderId="55" xfId="0" applyFont="1" applyFill="1" applyBorder="1" applyAlignment="1" applyProtection="1">
      <alignment horizontal="center" wrapText="1"/>
    </xf>
    <xf numFmtId="0" fontId="3" fillId="5" borderId="61" xfId="0" applyFont="1" applyFill="1" applyBorder="1" applyAlignment="1" applyProtection="1">
      <alignment horizontal="center" wrapText="1"/>
    </xf>
    <xf numFmtId="0" fontId="0" fillId="0" borderId="62" xfId="0" applyBorder="1" applyAlignment="1"/>
    <xf numFmtId="0" fontId="0" fillId="0" borderId="63" xfId="0" applyBorder="1" applyAlignment="1"/>
    <xf numFmtId="0" fontId="0" fillId="0" borderId="64" xfId="0" applyBorder="1" applyAlignment="1" applyProtection="1">
      <alignment horizontal="center" wrapText="1"/>
    </xf>
    <xf numFmtId="0" fontId="0" fillId="0" borderId="60" xfId="0" applyBorder="1" applyAlignment="1"/>
    <xf numFmtId="0" fontId="0" fillId="0" borderId="65" xfId="0" applyBorder="1" applyAlignment="1"/>
    <xf numFmtId="0" fontId="12" fillId="5" borderId="57" xfId="0" applyFont="1" applyFill="1" applyBorder="1" applyAlignment="1" applyProtection="1">
      <alignment horizontal="center" wrapText="1"/>
    </xf>
    <xf numFmtId="0" fontId="12" fillId="0" borderId="58" xfId="0" applyFont="1" applyBorder="1" applyAlignment="1" applyProtection="1">
      <alignment horizontal="center" wrapText="1"/>
    </xf>
    <xf numFmtId="0" fontId="12" fillId="0" borderId="59" xfId="0" applyFont="1" applyBorder="1" applyAlignment="1" applyProtection="1">
      <alignment horizontal="center" wrapText="1"/>
    </xf>
    <xf numFmtId="0" fontId="0" fillId="12" borderId="0" xfId="0" applyFill="1" applyBorder="1" applyAlignment="1" applyProtection="1">
      <alignment vertical="center" wrapText="1"/>
    </xf>
    <xf numFmtId="0" fontId="3" fillId="2" borderId="0" xfId="0" applyFont="1" applyFill="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0" fillId="0" borderId="0" xfId="0" applyAlignment="1">
      <alignment vertical="center"/>
    </xf>
    <xf numFmtId="0" fontId="13" fillId="6" borderId="6" xfId="0" applyFont="1" applyFill="1" applyBorder="1" applyAlignment="1" applyProtection="1">
      <alignment horizontal="center" wrapText="1"/>
    </xf>
    <xf numFmtId="0" fontId="13" fillId="0" borderId="6" xfId="0" applyFont="1" applyBorder="1" applyAlignment="1" applyProtection="1">
      <alignment horizontal="center" wrapText="1"/>
    </xf>
    <xf numFmtId="0" fontId="3" fillId="0" borderId="57" xfId="0" applyFont="1" applyFill="1"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4" fillId="0" borderId="2" xfId="0" applyFont="1" applyBorder="1" applyAlignment="1" applyProtection="1"/>
    <xf numFmtId="0" fontId="0" fillId="0" borderId="2" xfId="0" applyBorder="1" applyAlignment="1"/>
  </cellXfs>
  <cellStyles count="3">
    <cellStyle name="Hyperlink" xfId="1" builtinId="8"/>
    <cellStyle name="Standard" xfId="0" builtinId="0"/>
    <cellStyle name="Standard 2" xfId="2"/>
  </cellStyles>
  <dxfs count="60">
    <dxf>
      <font>
        <color rgb="FF9C0006"/>
      </font>
      <fill>
        <patternFill>
          <bgColor rgb="FFFFC7CE"/>
        </patternFill>
      </fill>
    </dxf>
    <dxf>
      <font>
        <color rgb="FF9C0006"/>
      </font>
      <fill>
        <patternFill>
          <bgColor rgb="FFFFC7CE"/>
        </patternFill>
      </fill>
    </dxf>
    <dxf>
      <fill>
        <patternFill>
          <bgColor rgb="FF0070C0"/>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ill>
        <patternFill>
          <bgColor theme="3" tint="0.39994506668294322"/>
        </patternFill>
      </fill>
    </dxf>
    <dxf>
      <fill>
        <patternFill>
          <bgColor rgb="FF00B0F0"/>
        </patternFill>
      </fill>
    </dxf>
    <dxf>
      <font>
        <color rgb="FF9C0006"/>
      </font>
      <fill>
        <patternFill>
          <bgColor rgb="FFFFC7CE"/>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ill>
        <patternFill>
          <bgColor theme="3" tint="0.39994506668294322"/>
        </patternFill>
      </fill>
    </dxf>
    <dxf>
      <fill>
        <patternFill>
          <bgColor rgb="FF00B0F0"/>
        </patternFill>
      </fill>
    </dxf>
    <dxf>
      <fill>
        <patternFill>
          <bgColor rgb="FF00B0F0"/>
        </patternFill>
      </fill>
    </dxf>
    <dxf>
      <font>
        <color rgb="FF006100"/>
      </font>
      <fill>
        <patternFill>
          <bgColor rgb="FFC6EFCE"/>
        </patternFill>
      </fill>
    </dxf>
    <dxf>
      <fill>
        <patternFill>
          <bgColor theme="3"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ill>
        <patternFill>
          <bgColor theme="3" tint="0.39994506668294322"/>
        </patternFill>
      </fill>
    </dxf>
    <dxf>
      <fill>
        <patternFill>
          <bgColor theme="3" tint="0.79998168889431442"/>
        </patternFill>
      </fill>
    </dxf>
    <dxf>
      <fill>
        <patternFill>
          <bgColor theme="0" tint="-0.14996795556505021"/>
        </patternFill>
      </fill>
    </dxf>
    <dxf>
      <fill>
        <patternFill>
          <bgColor rgb="FF00B0F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ill>
        <patternFill>
          <bgColor theme="3" tint="0.39994506668294322"/>
        </patternFill>
      </fill>
    </dxf>
    <dxf>
      <fill>
        <patternFill>
          <bgColor theme="3" tint="0.39994506668294322"/>
        </patternFill>
      </fill>
    </dxf>
    <dxf>
      <fill>
        <patternFill>
          <bgColor theme="3" tint="0.39994506668294322"/>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FFFF00"/>
            </a:solidFill>
            <a:ln w="25400">
              <a:solidFill>
                <a:schemeClr val="tx1"/>
              </a:solidFill>
            </a:ln>
          </c:spPr>
          <c:invertIfNegative val="0"/>
          <c:dLbls>
            <c:spPr>
              <a:noFill/>
              <a:ln>
                <a:noFill/>
              </a:ln>
              <a:effectLst/>
            </c:spPr>
            <c:txPr>
              <a:bodyPr/>
              <a:lstStyle/>
              <a:p>
                <a:pPr>
                  <a:defRPr b="1"/>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Zusammenfassung!$A$7:$A$14</c:f>
              <c:strCache>
                <c:ptCount val="8"/>
                <c:pt idx="0">
                  <c:v>Anwesenheit Vt</c:v>
                </c:pt>
                <c:pt idx="1">
                  <c:v>Anwesenheit Nt</c:v>
                </c:pt>
                <c:pt idx="2">
                  <c:v>Anzahl Seepferd Vt</c:v>
                </c:pt>
                <c:pt idx="3">
                  <c:v>Anzahl Seepferd Nt</c:v>
                </c:pt>
                <c:pt idx="4">
                  <c:v>kein Seepf. Vt</c:v>
                </c:pt>
                <c:pt idx="5">
                  <c:v>kein Seepf. Nt</c:v>
                </c:pt>
                <c:pt idx="6">
                  <c:v>Steigerung Seepf. Abs.</c:v>
                </c:pt>
                <c:pt idx="7">
                  <c:v>Seepf. Quot Anfang</c:v>
                </c:pt>
              </c:strCache>
            </c:strRef>
          </c:cat>
          <c:val>
            <c:numRef>
              <c:f>Zusammenfassung!$B$7:$B$13</c:f>
              <c:numCache>
                <c:formatCode>General</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401D-4668-9D63-BEA4F87EA6AD}"/>
            </c:ext>
          </c:extLst>
        </c:ser>
        <c:dLbls>
          <c:showLegendKey val="0"/>
          <c:showVal val="0"/>
          <c:showCatName val="0"/>
          <c:showSerName val="0"/>
          <c:showPercent val="0"/>
          <c:showBubbleSize val="0"/>
        </c:dLbls>
        <c:gapWidth val="150"/>
        <c:axId val="146964480"/>
        <c:axId val="146966016"/>
      </c:barChart>
      <c:catAx>
        <c:axId val="146964480"/>
        <c:scaling>
          <c:orientation val="minMax"/>
        </c:scaling>
        <c:delete val="0"/>
        <c:axPos val="b"/>
        <c:numFmt formatCode="General" sourceLinked="1"/>
        <c:majorTickMark val="out"/>
        <c:minorTickMark val="none"/>
        <c:tickLblPos val="nextTo"/>
        <c:crossAx val="146966016"/>
        <c:crosses val="autoZero"/>
        <c:auto val="1"/>
        <c:lblAlgn val="ctr"/>
        <c:lblOffset val="100"/>
        <c:noMultiLvlLbl val="0"/>
      </c:catAx>
      <c:valAx>
        <c:axId val="146966016"/>
        <c:scaling>
          <c:orientation val="minMax"/>
          <c:max val="13"/>
          <c:min val="0"/>
        </c:scaling>
        <c:delete val="0"/>
        <c:axPos val="l"/>
        <c:majorGridlines/>
        <c:numFmt formatCode="General" sourceLinked="1"/>
        <c:majorTickMark val="out"/>
        <c:minorTickMark val="none"/>
        <c:tickLblPos val="nextTo"/>
        <c:crossAx val="146964480"/>
        <c:crosses val="autoZero"/>
        <c:crossBetween val="between"/>
      </c:valAx>
    </c:plotArea>
    <c:plotVisOnly val="1"/>
    <c:dispBlanksAs val="gap"/>
    <c:showDLblsOverMax val="0"/>
  </c:chart>
  <c:spPr>
    <a:solidFill>
      <a:schemeClr val="accent1">
        <a:lumMod val="20000"/>
        <a:lumOff val="80000"/>
      </a:schemeClr>
    </a:solidFill>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latin typeface="Arial" panose="020B0604020202020204" pitchFamily="34" charset="0"/>
                <a:cs typeface="Arial" panose="020B0604020202020204" pitchFamily="34" charset="0"/>
              </a:rPr>
              <a:t>Seepf. Quot </a:t>
            </a:r>
            <a:br>
              <a:rPr lang="en-US" sz="1000">
                <a:latin typeface="Arial" panose="020B0604020202020204" pitchFamily="34" charset="0"/>
                <a:cs typeface="Arial" panose="020B0604020202020204" pitchFamily="34" charset="0"/>
              </a:rPr>
            </a:br>
            <a:r>
              <a:rPr lang="en-US" sz="800">
                <a:latin typeface="Arial" panose="020B0604020202020204" pitchFamily="34" charset="0"/>
                <a:cs typeface="Arial" panose="020B0604020202020204" pitchFamily="34" charset="0"/>
              </a:rPr>
              <a:t>
Anfang - Ende - Stei</a:t>
            </a:r>
            <a:endParaRPr lang="en-US" sz="800"/>
          </a:p>
        </c:rich>
      </c:tx>
      <c:layout>
        <c:manualLayout>
          <c:xMode val="edge"/>
          <c:yMode val="edge"/>
          <c:x val="0.24305135654834589"/>
          <c:y val="2.5062656641604009E-2"/>
        </c:manualLayout>
      </c:layout>
      <c:overlay val="0"/>
    </c:title>
    <c:autoTitleDeleted val="0"/>
    <c:plotArea>
      <c:layout>
        <c:manualLayout>
          <c:layoutTarget val="inner"/>
          <c:xMode val="edge"/>
          <c:yMode val="edge"/>
          <c:x val="0.22093281120608588"/>
          <c:y val="0.16725593511337397"/>
          <c:w val="0.70063581624489457"/>
          <c:h val="0.70717186667456045"/>
        </c:manualLayout>
      </c:layout>
      <c:barChart>
        <c:barDir val="col"/>
        <c:grouping val="clustered"/>
        <c:varyColors val="0"/>
        <c:ser>
          <c:idx val="0"/>
          <c:order val="0"/>
          <c:spPr>
            <a:solidFill>
              <a:srgbClr val="FFC000"/>
            </a:solidFill>
            <a:ln w="25400"/>
          </c:spPr>
          <c:invertIfNegative val="0"/>
          <c:dPt>
            <c:idx val="0"/>
            <c:invertIfNegative val="0"/>
            <c:bubble3D val="0"/>
            <c:spPr>
              <a:solidFill>
                <a:srgbClr val="FFC000"/>
              </a:solidFill>
              <a:ln w="25400">
                <a:solidFill>
                  <a:schemeClr val="tx1"/>
                </a:solidFill>
              </a:ln>
            </c:spPr>
            <c:extLst xmlns:c16r2="http://schemas.microsoft.com/office/drawing/2015/06/chart">
              <c:ext xmlns:c16="http://schemas.microsoft.com/office/drawing/2014/chart" uri="{C3380CC4-5D6E-409C-BE32-E72D297353CC}">
                <c16:uniqueId val="{00000001-03E0-4FD2-8E0B-A3699771428E}"/>
              </c:ext>
            </c:extLst>
          </c:dPt>
          <c:dLbls>
            <c:dLbl>
              <c:idx val="0"/>
              <c:spPr/>
              <c:txPr>
                <a:bodyPr/>
                <a:lstStyle/>
                <a:p>
                  <a:pPr>
                    <a:defRPr sz="1000" b="1">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dLbl>
            <c:spPr>
              <a:noFill/>
              <a:ln>
                <a:noFill/>
              </a:ln>
              <a:effectLst/>
            </c:spPr>
            <c:txPr>
              <a:bodyPr/>
              <a:lstStyle/>
              <a:p>
                <a:pPr>
                  <a:defRPr sz="1200" b="1">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Zusammenfassung!$B$14</c:f>
              <c:numCache>
                <c:formatCode>0.0</c:formatCode>
                <c:ptCount val="1"/>
                <c:pt idx="0">
                  <c:v>0</c:v>
                </c:pt>
              </c:numCache>
            </c:numRef>
          </c:val>
          <c:extLst xmlns:c16r2="http://schemas.microsoft.com/office/drawing/2015/06/chart">
            <c:ext xmlns:c16="http://schemas.microsoft.com/office/drawing/2014/chart" uri="{C3380CC4-5D6E-409C-BE32-E72D297353CC}">
              <c16:uniqueId val="{00000002-03E0-4FD2-8E0B-A3699771428E}"/>
            </c:ext>
          </c:extLst>
        </c:ser>
        <c:ser>
          <c:idx val="1"/>
          <c:order val="1"/>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Zusammenfassung!$B$15</c:f>
              <c:numCache>
                <c:formatCode>0.0</c:formatCode>
                <c:ptCount val="1"/>
                <c:pt idx="0">
                  <c:v>0</c:v>
                </c:pt>
              </c:numCache>
            </c:numRef>
          </c:val>
          <c:extLst xmlns:c16r2="http://schemas.microsoft.com/office/drawing/2015/06/chart">
            <c:ext xmlns:c16="http://schemas.microsoft.com/office/drawing/2014/chart" uri="{C3380CC4-5D6E-409C-BE32-E72D297353CC}">
              <c16:uniqueId val="{00000003-03E0-4FD2-8E0B-A3699771428E}"/>
            </c:ext>
          </c:extLst>
        </c:ser>
        <c:ser>
          <c:idx val="2"/>
          <c:order val="2"/>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Zusammenfassung!$B$16</c:f>
              <c:numCache>
                <c:formatCode>0.0</c:formatCode>
                <c:ptCount val="1"/>
                <c:pt idx="0">
                  <c:v>0</c:v>
                </c:pt>
              </c:numCache>
            </c:numRef>
          </c:val>
          <c:extLst xmlns:c16r2="http://schemas.microsoft.com/office/drawing/2015/06/chart">
            <c:ext xmlns:c16="http://schemas.microsoft.com/office/drawing/2014/chart" uri="{C3380CC4-5D6E-409C-BE32-E72D297353CC}">
              <c16:uniqueId val="{00000004-03E0-4FD2-8E0B-A3699771428E}"/>
            </c:ext>
          </c:extLst>
        </c:ser>
        <c:dLbls>
          <c:showLegendKey val="0"/>
          <c:showVal val="0"/>
          <c:showCatName val="0"/>
          <c:showSerName val="0"/>
          <c:showPercent val="0"/>
          <c:showBubbleSize val="0"/>
        </c:dLbls>
        <c:gapWidth val="150"/>
        <c:axId val="147745024"/>
        <c:axId val="147755008"/>
      </c:barChart>
      <c:catAx>
        <c:axId val="147745024"/>
        <c:scaling>
          <c:orientation val="minMax"/>
        </c:scaling>
        <c:delete val="0"/>
        <c:axPos val="b"/>
        <c:numFmt formatCode="General" sourceLinked="1"/>
        <c:majorTickMark val="out"/>
        <c:minorTickMark val="none"/>
        <c:tickLblPos val="nextTo"/>
        <c:crossAx val="147755008"/>
        <c:crosses val="autoZero"/>
        <c:auto val="1"/>
        <c:lblAlgn val="ctr"/>
        <c:lblOffset val="100"/>
        <c:noMultiLvlLbl val="0"/>
      </c:catAx>
      <c:valAx>
        <c:axId val="147755008"/>
        <c:scaling>
          <c:orientation val="minMax"/>
          <c:max val="100"/>
          <c:min val="0"/>
        </c:scaling>
        <c:delete val="0"/>
        <c:axPos val="l"/>
        <c:majorGridlines/>
        <c:numFmt formatCode="0" sourceLinked="0"/>
        <c:majorTickMark val="out"/>
        <c:minorTickMark val="none"/>
        <c:tickLblPos val="nextTo"/>
        <c:crossAx val="147745024"/>
        <c:crosses val="autoZero"/>
        <c:crossBetween val="between"/>
      </c:valAx>
    </c:plotArea>
    <c:plotVisOnly val="1"/>
    <c:dispBlanksAs val="gap"/>
    <c:showDLblsOverMax val="0"/>
  </c:chart>
  <c:spPr>
    <a:solidFill>
      <a:schemeClr val="accent2">
        <a:lumMod val="20000"/>
        <a:lumOff val="80000"/>
      </a:schemeClr>
    </a:solidFill>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ln w="25400">
                <a:solidFill>
                  <a:schemeClr val="tx1"/>
                </a:solidFill>
              </a:ln>
            </c:spPr>
            <c:extLst xmlns:c16r2="http://schemas.microsoft.com/office/drawing/2015/06/chart">
              <c:ext xmlns:c16="http://schemas.microsoft.com/office/drawing/2014/chart" uri="{C3380CC4-5D6E-409C-BE32-E72D297353CC}">
                <c16:uniqueId val="{00000001-93C6-4A7E-981E-E619CEB6789D}"/>
              </c:ext>
            </c:extLst>
          </c:dPt>
          <c:dPt>
            <c:idx val="1"/>
            <c:invertIfNegative val="0"/>
            <c:bubble3D val="0"/>
            <c:spPr>
              <a:solidFill>
                <a:srgbClr val="FF0000"/>
              </a:solidFill>
              <a:ln w="25400">
                <a:solidFill>
                  <a:schemeClr val="tx1"/>
                </a:solidFill>
              </a:ln>
            </c:spPr>
            <c:extLst xmlns:c16r2="http://schemas.microsoft.com/office/drawing/2015/06/chart">
              <c:ext xmlns:c16="http://schemas.microsoft.com/office/drawing/2014/chart" uri="{C3380CC4-5D6E-409C-BE32-E72D297353CC}">
                <c16:uniqueId val="{00000003-93C6-4A7E-981E-E619CEB6789D}"/>
              </c:ext>
            </c:extLst>
          </c:dPt>
          <c:dLbls>
            <c:spPr>
              <a:noFill/>
              <a:ln>
                <a:noFill/>
              </a:ln>
              <a:effectLst/>
            </c:spPr>
            <c:txPr>
              <a:bodyPr/>
              <a:lstStyle/>
              <a:p>
                <a:pPr>
                  <a:defRPr sz="1200" b="1">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Zusammenfassung!$J$18:$K$18</c:f>
              <c:strCache>
                <c:ptCount val="2"/>
                <c:pt idx="0">
                  <c:v>Jungen</c:v>
                </c:pt>
                <c:pt idx="1">
                  <c:v>Mädchen</c:v>
                </c:pt>
              </c:strCache>
            </c:strRef>
          </c:cat>
          <c:val>
            <c:numRef>
              <c:f>Zusammenfassung!$J$19:$K$19</c:f>
              <c:numCache>
                <c:formatCode>General</c:formatCode>
                <c:ptCount val="2"/>
                <c:pt idx="0">
                  <c:v>0</c:v>
                </c:pt>
                <c:pt idx="1">
                  <c:v>0</c:v>
                </c:pt>
              </c:numCache>
            </c:numRef>
          </c:val>
          <c:extLst xmlns:c16r2="http://schemas.microsoft.com/office/drawing/2015/06/chart">
            <c:ext xmlns:c16="http://schemas.microsoft.com/office/drawing/2014/chart" uri="{C3380CC4-5D6E-409C-BE32-E72D297353CC}">
              <c16:uniqueId val="{00000004-93C6-4A7E-981E-E619CEB6789D}"/>
            </c:ext>
          </c:extLst>
        </c:ser>
        <c:dLbls>
          <c:showLegendKey val="0"/>
          <c:showVal val="0"/>
          <c:showCatName val="0"/>
          <c:showSerName val="0"/>
          <c:showPercent val="0"/>
          <c:showBubbleSize val="0"/>
        </c:dLbls>
        <c:gapWidth val="150"/>
        <c:axId val="147777408"/>
        <c:axId val="147778944"/>
      </c:barChart>
      <c:catAx>
        <c:axId val="147777408"/>
        <c:scaling>
          <c:orientation val="minMax"/>
        </c:scaling>
        <c:delete val="0"/>
        <c:axPos val="b"/>
        <c:numFmt formatCode="General" sourceLinked="1"/>
        <c:majorTickMark val="out"/>
        <c:minorTickMark val="none"/>
        <c:tickLblPos val="nextTo"/>
        <c:crossAx val="147778944"/>
        <c:crosses val="autoZero"/>
        <c:auto val="1"/>
        <c:lblAlgn val="ctr"/>
        <c:lblOffset val="100"/>
        <c:noMultiLvlLbl val="0"/>
      </c:catAx>
      <c:valAx>
        <c:axId val="147778944"/>
        <c:scaling>
          <c:orientation val="minMax"/>
          <c:max val="12"/>
          <c:min val="0"/>
        </c:scaling>
        <c:delete val="0"/>
        <c:axPos val="l"/>
        <c:majorGridlines/>
        <c:numFmt formatCode="#,##0" sourceLinked="0"/>
        <c:majorTickMark val="out"/>
        <c:minorTickMark val="none"/>
        <c:tickLblPos val="nextTo"/>
        <c:crossAx val="147777408"/>
        <c:crosses val="autoZero"/>
        <c:crossBetween val="between"/>
      </c:valAx>
    </c:plotArea>
    <c:plotVisOnly val="1"/>
    <c:dispBlanksAs val="gap"/>
    <c:showDLblsOverMax val="0"/>
  </c:chart>
  <c:spPr>
    <a:solidFill>
      <a:schemeClr val="accent3">
        <a:lumMod val="20000"/>
        <a:lumOff val="80000"/>
      </a:schemeClr>
    </a:solidFill>
  </c:sp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Zusammenfassung!$A$37</c:f>
              <c:strCache>
                <c:ptCount val="1"/>
                <c:pt idx="0">
                  <c:v>Vortest</c:v>
                </c:pt>
              </c:strCache>
            </c:strRef>
          </c:tx>
          <c:spPr>
            <a:ln w="25400">
              <a:solidFill>
                <a:schemeClr val="tx1"/>
              </a:solidFill>
            </a:ln>
          </c:spPr>
          <c:invertIfNegative val="0"/>
          <c:dLbls>
            <c:spPr>
              <a:solidFill>
                <a:schemeClr val="accent1">
                  <a:lumMod val="20000"/>
                  <a:lumOff val="80000"/>
                </a:schemeClr>
              </a:solidFill>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Zusammenfassung!$B$38:$H$38</c:f>
              <c:strCache>
                <c:ptCount val="7"/>
                <c:pt idx="0">
                  <c:v>Untertauchen</c:v>
                </c:pt>
                <c:pt idx="1">
                  <c:v>Fußsprung</c:v>
                </c:pt>
                <c:pt idx="2">
                  <c:v>Schweben</c:v>
                </c:pt>
                <c:pt idx="3">
                  <c:v>Tauchen</c:v>
                </c:pt>
                <c:pt idx="4">
                  <c:v>Delphinsprung</c:v>
                </c:pt>
                <c:pt idx="5">
                  <c:v>Rotation</c:v>
                </c:pt>
                <c:pt idx="6">
                  <c:v>Abstoßen / Gleiten</c:v>
                </c:pt>
              </c:strCache>
            </c:strRef>
          </c:cat>
          <c:val>
            <c:numRef>
              <c:f>Zusammenfassung!$B$36:$H$36</c:f>
              <c:numCache>
                <c:formatCode>General</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73E5-4BBB-92E2-6C83E5E5799E}"/>
            </c:ext>
          </c:extLst>
        </c:ser>
        <c:ser>
          <c:idx val="2"/>
          <c:order val="1"/>
          <c:tx>
            <c:strRef>
              <c:f>Zusammenfassung!$A$38</c:f>
              <c:strCache>
                <c:ptCount val="1"/>
                <c:pt idx="0">
                  <c:v>Nachtest</c:v>
                </c:pt>
              </c:strCache>
            </c:strRef>
          </c:tx>
          <c:spPr>
            <a:ln w="25400">
              <a:solidFill>
                <a:schemeClr val="tx1"/>
              </a:solidFill>
            </a:ln>
          </c:spPr>
          <c:invertIfNegative val="0"/>
          <c:dLbls>
            <c:spPr>
              <a:solidFill>
                <a:schemeClr val="accent3">
                  <a:lumMod val="20000"/>
                  <a:lumOff val="80000"/>
                </a:schemeClr>
              </a:solidFill>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Zusammenfassung!$B$38:$H$38</c:f>
              <c:strCache>
                <c:ptCount val="7"/>
                <c:pt idx="0">
                  <c:v>Untertauchen</c:v>
                </c:pt>
                <c:pt idx="1">
                  <c:v>Fußsprung</c:v>
                </c:pt>
                <c:pt idx="2">
                  <c:v>Schweben</c:v>
                </c:pt>
                <c:pt idx="3">
                  <c:v>Tauchen</c:v>
                </c:pt>
                <c:pt idx="4">
                  <c:v>Delphinsprung</c:v>
                </c:pt>
                <c:pt idx="5">
                  <c:v>Rotation</c:v>
                </c:pt>
                <c:pt idx="6">
                  <c:v>Abstoßen / Gleiten</c:v>
                </c:pt>
              </c:strCache>
            </c:strRef>
          </c:cat>
          <c:val>
            <c:numRef>
              <c:f>Zusammenfassung!$B$37:$H$37</c:f>
              <c:numCache>
                <c:formatCode>General</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1-73E5-4BBB-92E2-6C83E5E5799E}"/>
            </c:ext>
          </c:extLst>
        </c:ser>
        <c:dLbls>
          <c:showLegendKey val="0"/>
          <c:showVal val="0"/>
          <c:showCatName val="0"/>
          <c:showSerName val="0"/>
          <c:showPercent val="0"/>
          <c:showBubbleSize val="0"/>
        </c:dLbls>
        <c:gapWidth val="150"/>
        <c:axId val="147487360"/>
        <c:axId val="147493248"/>
      </c:barChart>
      <c:catAx>
        <c:axId val="147487360"/>
        <c:scaling>
          <c:orientation val="minMax"/>
        </c:scaling>
        <c:delete val="0"/>
        <c:axPos val="b"/>
        <c:numFmt formatCode="General" sourceLinked="1"/>
        <c:majorTickMark val="out"/>
        <c:minorTickMark val="none"/>
        <c:tickLblPos val="nextTo"/>
        <c:crossAx val="147493248"/>
        <c:crosses val="autoZero"/>
        <c:auto val="1"/>
        <c:lblAlgn val="ctr"/>
        <c:lblOffset val="100"/>
        <c:noMultiLvlLbl val="0"/>
      </c:catAx>
      <c:valAx>
        <c:axId val="147493248"/>
        <c:scaling>
          <c:orientation val="minMax"/>
          <c:max val="12"/>
          <c:min val="0"/>
        </c:scaling>
        <c:delete val="0"/>
        <c:axPos val="l"/>
        <c:numFmt formatCode="General" sourceLinked="1"/>
        <c:majorTickMark val="out"/>
        <c:minorTickMark val="none"/>
        <c:tickLblPos val="nextTo"/>
        <c:crossAx val="147487360"/>
        <c:crosses val="autoZero"/>
        <c:crossBetween val="between"/>
        <c:majorUnit val="1"/>
      </c:valAx>
    </c:plotArea>
    <c:legend>
      <c:legendPos val="b"/>
      <c:layout/>
      <c:overlay val="0"/>
    </c:legend>
    <c:plotVisOnly val="1"/>
    <c:dispBlanksAs val="gap"/>
    <c:showDLblsOverMax val="0"/>
  </c:chart>
  <c:spPr>
    <a:solidFill>
      <a:schemeClr val="accent2">
        <a:lumMod val="20000"/>
        <a:lumOff val="80000"/>
      </a:schemeClr>
    </a:solidFill>
  </c:spPr>
  <c:printSettings>
    <c:headerFooter/>
    <c:pageMargins b="0.78740157499999996" l="0.7" r="0.7" t="0.78740157499999996"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ln w="25400">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Zusammenfassung!$A$53:$F$53</c:f>
              <c:strCache>
                <c:ptCount val="6"/>
                <c:pt idx="0">
                  <c:v>Kl. 1</c:v>
                </c:pt>
                <c:pt idx="1">
                  <c:v>Kl. 2</c:v>
                </c:pt>
                <c:pt idx="2">
                  <c:v>Kl. 3</c:v>
                </c:pt>
                <c:pt idx="3">
                  <c:v>Kl. 4</c:v>
                </c:pt>
                <c:pt idx="4">
                  <c:v>Kl. 5</c:v>
                </c:pt>
                <c:pt idx="5">
                  <c:v>Kl. 6</c:v>
                </c:pt>
              </c:strCache>
            </c:strRef>
          </c:cat>
          <c:val>
            <c:numRef>
              <c:f>Zusammenfassung!$A$54:$F$54</c:f>
              <c:numCache>
                <c:formatCode>General</c:formatCode>
                <c:ptCount val="6"/>
                <c:pt idx="0" formatCode="0.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3B90-4ED8-A61B-CB64D6ADB803}"/>
            </c:ext>
          </c:extLst>
        </c:ser>
        <c:dLbls>
          <c:showLegendKey val="0"/>
          <c:showVal val="0"/>
          <c:showCatName val="0"/>
          <c:showSerName val="0"/>
          <c:showPercent val="0"/>
          <c:showBubbleSize val="0"/>
        </c:dLbls>
        <c:gapWidth val="150"/>
        <c:axId val="147510400"/>
        <c:axId val="147511936"/>
      </c:barChart>
      <c:catAx>
        <c:axId val="147510400"/>
        <c:scaling>
          <c:orientation val="minMax"/>
        </c:scaling>
        <c:delete val="0"/>
        <c:axPos val="b"/>
        <c:numFmt formatCode="General" sourceLinked="1"/>
        <c:majorTickMark val="out"/>
        <c:minorTickMark val="none"/>
        <c:tickLblPos val="nextTo"/>
        <c:crossAx val="147511936"/>
        <c:crosses val="autoZero"/>
        <c:auto val="1"/>
        <c:lblAlgn val="ctr"/>
        <c:lblOffset val="100"/>
        <c:noMultiLvlLbl val="0"/>
      </c:catAx>
      <c:valAx>
        <c:axId val="147511936"/>
        <c:scaling>
          <c:orientation val="minMax"/>
          <c:max val="12"/>
          <c:min val="0"/>
        </c:scaling>
        <c:delete val="0"/>
        <c:axPos val="l"/>
        <c:numFmt formatCode="#,##0" sourceLinked="0"/>
        <c:majorTickMark val="out"/>
        <c:minorTickMark val="none"/>
        <c:tickLblPos val="nextTo"/>
        <c:crossAx val="147510400"/>
        <c:crosses val="autoZero"/>
        <c:crossBetween val="between"/>
        <c:majorUnit val="2"/>
      </c:valAx>
    </c:plotArea>
    <c:plotVisOnly val="1"/>
    <c:dispBlanksAs val="gap"/>
    <c:showDLblsOverMax val="0"/>
  </c:chart>
  <c:spPr>
    <a:solidFill>
      <a:schemeClr val="accent2">
        <a:lumMod val="20000"/>
        <a:lumOff val="80000"/>
      </a:schemeClr>
    </a:solidFill>
  </c:sp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ln w="25400">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Zusammenfassung!$E$50:$K$50</c:f>
              <c:strCache>
                <c:ptCount val="7"/>
                <c:pt idx="0">
                  <c:v>GS</c:v>
                </c:pt>
                <c:pt idx="1">
                  <c:v>RS</c:v>
                </c:pt>
                <c:pt idx="2">
                  <c:v>Sek</c:v>
                </c:pt>
                <c:pt idx="3">
                  <c:v>HS</c:v>
                </c:pt>
                <c:pt idx="4">
                  <c:v>GE</c:v>
                </c:pt>
                <c:pt idx="5">
                  <c:v>GY</c:v>
                </c:pt>
                <c:pt idx="6">
                  <c:v>FS</c:v>
                </c:pt>
              </c:strCache>
            </c:strRef>
          </c:cat>
          <c:val>
            <c:numRef>
              <c:f>Zusammenfassung!$E$51:$K$51</c:f>
              <c:numCache>
                <c:formatCode>General</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9FFB-4EFA-9A6C-C13CFE706D61}"/>
            </c:ext>
          </c:extLst>
        </c:ser>
        <c:dLbls>
          <c:showLegendKey val="0"/>
          <c:showVal val="0"/>
          <c:showCatName val="0"/>
          <c:showSerName val="0"/>
          <c:showPercent val="0"/>
          <c:showBubbleSize val="0"/>
        </c:dLbls>
        <c:gapWidth val="150"/>
        <c:axId val="147544704"/>
        <c:axId val="147562880"/>
      </c:barChart>
      <c:catAx>
        <c:axId val="147544704"/>
        <c:scaling>
          <c:orientation val="minMax"/>
        </c:scaling>
        <c:delete val="0"/>
        <c:axPos val="b"/>
        <c:numFmt formatCode="General" sourceLinked="1"/>
        <c:majorTickMark val="out"/>
        <c:minorTickMark val="none"/>
        <c:tickLblPos val="nextTo"/>
        <c:crossAx val="147562880"/>
        <c:crosses val="autoZero"/>
        <c:auto val="1"/>
        <c:lblAlgn val="ctr"/>
        <c:lblOffset val="100"/>
        <c:noMultiLvlLbl val="0"/>
      </c:catAx>
      <c:valAx>
        <c:axId val="147562880"/>
        <c:scaling>
          <c:orientation val="minMax"/>
          <c:max val="12"/>
          <c:min val="0"/>
        </c:scaling>
        <c:delete val="0"/>
        <c:axPos val="l"/>
        <c:numFmt formatCode="#,##0" sourceLinked="0"/>
        <c:majorTickMark val="out"/>
        <c:minorTickMark val="none"/>
        <c:tickLblPos val="nextTo"/>
        <c:crossAx val="147544704"/>
        <c:crosses val="autoZero"/>
        <c:crossBetween val="between"/>
        <c:majorUnit val="2"/>
      </c:valAx>
    </c:plotArea>
    <c:plotVisOnly val="1"/>
    <c:dispBlanksAs val="gap"/>
    <c:showDLblsOverMax val="0"/>
  </c:chart>
  <c:spPr>
    <a:solidFill>
      <a:schemeClr val="accent1">
        <a:lumMod val="20000"/>
        <a:lumOff val="80000"/>
      </a:schemeClr>
    </a:solidFill>
  </c:spPr>
  <c:printSettings>
    <c:headerFooter/>
    <c:pageMargins b="0.78740157499999996" l="0.7" r="0.7" t="0.78740157499999996"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ln w="25400">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Zusammenfassung!$H$47:$J$47</c:f>
              <c:strCache>
                <c:ptCount val="3"/>
                <c:pt idx="0">
                  <c:v>wasserscheu</c:v>
                </c:pt>
                <c:pt idx="1">
                  <c:v>ängstlich</c:v>
                </c:pt>
                <c:pt idx="2">
                  <c:v>ungezwungen</c:v>
                </c:pt>
              </c:strCache>
            </c:strRef>
          </c:cat>
          <c:val>
            <c:numRef>
              <c:f>Zusammenfassung!$H$48:$J$48</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8CCC-464E-AC26-A4FBB3B29988}"/>
            </c:ext>
          </c:extLst>
        </c:ser>
        <c:dLbls>
          <c:showLegendKey val="0"/>
          <c:showVal val="0"/>
          <c:showCatName val="0"/>
          <c:showSerName val="0"/>
          <c:showPercent val="0"/>
          <c:showBubbleSize val="0"/>
        </c:dLbls>
        <c:gapWidth val="150"/>
        <c:axId val="147575168"/>
        <c:axId val="147576704"/>
      </c:barChart>
      <c:catAx>
        <c:axId val="147575168"/>
        <c:scaling>
          <c:orientation val="minMax"/>
        </c:scaling>
        <c:delete val="0"/>
        <c:axPos val="b"/>
        <c:numFmt formatCode="General" sourceLinked="1"/>
        <c:majorTickMark val="out"/>
        <c:minorTickMark val="none"/>
        <c:tickLblPos val="nextTo"/>
        <c:crossAx val="147576704"/>
        <c:crosses val="autoZero"/>
        <c:auto val="1"/>
        <c:lblAlgn val="ctr"/>
        <c:lblOffset val="100"/>
        <c:noMultiLvlLbl val="0"/>
      </c:catAx>
      <c:valAx>
        <c:axId val="147576704"/>
        <c:scaling>
          <c:orientation val="minMax"/>
          <c:max val="12"/>
          <c:min val="0"/>
        </c:scaling>
        <c:delete val="0"/>
        <c:axPos val="l"/>
        <c:numFmt formatCode="#,##0" sourceLinked="0"/>
        <c:majorTickMark val="out"/>
        <c:minorTickMark val="none"/>
        <c:tickLblPos val="nextTo"/>
        <c:crossAx val="147575168"/>
        <c:crosses val="autoZero"/>
        <c:crossBetween val="between"/>
        <c:majorUnit val="2"/>
      </c:valAx>
    </c:plotArea>
    <c:plotVisOnly val="1"/>
    <c:dispBlanksAs val="gap"/>
    <c:showDLblsOverMax val="0"/>
  </c:chart>
  <c:spPr>
    <a:solidFill>
      <a:schemeClr val="accent3">
        <a:lumMod val="20000"/>
        <a:lumOff val="80000"/>
      </a:schemeClr>
    </a:solidFill>
  </c:sp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ln w="25400">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Zusammenfassung!$I$53:$K$53</c:f>
              <c:strCache>
                <c:ptCount val="3"/>
                <c:pt idx="0">
                  <c:v>Schule</c:v>
                </c:pt>
                <c:pt idx="1">
                  <c:v>Schwimmkurs</c:v>
                </c:pt>
                <c:pt idx="2">
                  <c:v>Verein</c:v>
                </c:pt>
              </c:strCache>
            </c:strRef>
          </c:cat>
          <c:val>
            <c:numRef>
              <c:f>Zusammenfassung!$I$54:$K$54</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1241-4125-A46D-7F9F62352529}"/>
            </c:ext>
          </c:extLst>
        </c:ser>
        <c:dLbls>
          <c:showLegendKey val="0"/>
          <c:showVal val="0"/>
          <c:showCatName val="0"/>
          <c:showSerName val="0"/>
          <c:showPercent val="0"/>
          <c:showBubbleSize val="0"/>
        </c:dLbls>
        <c:gapWidth val="150"/>
        <c:axId val="147673472"/>
        <c:axId val="147675008"/>
      </c:barChart>
      <c:catAx>
        <c:axId val="147673472"/>
        <c:scaling>
          <c:orientation val="minMax"/>
        </c:scaling>
        <c:delete val="0"/>
        <c:axPos val="b"/>
        <c:numFmt formatCode="General" sourceLinked="1"/>
        <c:majorTickMark val="out"/>
        <c:minorTickMark val="none"/>
        <c:tickLblPos val="nextTo"/>
        <c:crossAx val="147675008"/>
        <c:crosses val="autoZero"/>
        <c:auto val="1"/>
        <c:lblAlgn val="ctr"/>
        <c:lblOffset val="100"/>
        <c:noMultiLvlLbl val="0"/>
      </c:catAx>
      <c:valAx>
        <c:axId val="147675008"/>
        <c:scaling>
          <c:orientation val="minMax"/>
          <c:max val="12"/>
          <c:min val="0"/>
        </c:scaling>
        <c:delete val="0"/>
        <c:axPos val="l"/>
        <c:numFmt formatCode="#,##0" sourceLinked="0"/>
        <c:majorTickMark val="out"/>
        <c:minorTickMark val="none"/>
        <c:tickLblPos val="nextTo"/>
        <c:crossAx val="147673472"/>
        <c:crosses val="autoZero"/>
        <c:crossBetween val="between"/>
        <c:majorUnit val="2"/>
      </c:valAx>
    </c:plotArea>
    <c:plotVisOnly val="1"/>
    <c:dispBlanksAs val="gap"/>
    <c:showDLblsOverMax val="0"/>
  </c:chart>
  <c:spPr>
    <a:solidFill>
      <a:srgbClr val="FFFFCC"/>
    </a:solidFill>
  </c:sp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ln w="25400">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Zusammenfassung!$A$40:$I$40</c:f>
              <c:strCache>
                <c:ptCount val="9"/>
                <c:pt idx="0">
                  <c:v>6 J</c:v>
                </c:pt>
                <c:pt idx="1">
                  <c:v>7 J</c:v>
                </c:pt>
                <c:pt idx="2">
                  <c:v>8 J</c:v>
                </c:pt>
                <c:pt idx="3">
                  <c:v>9 J</c:v>
                </c:pt>
                <c:pt idx="4">
                  <c:v>10 J</c:v>
                </c:pt>
                <c:pt idx="5">
                  <c:v>11 J</c:v>
                </c:pt>
                <c:pt idx="6">
                  <c:v>12 J</c:v>
                </c:pt>
                <c:pt idx="7">
                  <c:v>13 J</c:v>
                </c:pt>
                <c:pt idx="8">
                  <c:v>14 J</c:v>
                </c:pt>
              </c:strCache>
            </c:strRef>
          </c:cat>
          <c:val>
            <c:numRef>
              <c:f>Zusammenfassung!$A$41:$I$41</c:f>
              <c:numCache>
                <c:formatCode>General</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6AA3-4ABE-B230-B77BD6E41108}"/>
            </c:ext>
          </c:extLst>
        </c:ser>
        <c:dLbls>
          <c:showLegendKey val="0"/>
          <c:showVal val="0"/>
          <c:showCatName val="0"/>
          <c:showSerName val="0"/>
          <c:showPercent val="0"/>
          <c:showBubbleSize val="0"/>
        </c:dLbls>
        <c:gapWidth val="150"/>
        <c:axId val="147699200"/>
        <c:axId val="147700736"/>
      </c:barChart>
      <c:catAx>
        <c:axId val="147699200"/>
        <c:scaling>
          <c:orientation val="minMax"/>
        </c:scaling>
        <c:delete val="0"/>
        <c:axPos val="b"/>
        <c:numFmt formatCode="General" sourceLinked="1"/>
        <c:majorTickMark val="out"/>
        <c:minorTickMark val="none"/>
        <c:tickLblPos val="nextTo"/>
        <c:crossAx val="147700736"/>
        <c:crosses val="autoZero"/>
        <c:auto val="1"/>
        <c:lblAlgn val="ctr"/>
        <c:lblOffset val="100"/>
        <c:noMultiLvlLbl val="0"/>
      </c:catAx>
      <c:valAx>
        <c:axId val="147700736"/>
        <c:scaling>
          <c:orientation val="minMax"/>
          <c:max val="12"/>
          <c:min val="0"/>
        </c:scaling>
        <c:delete val="0"/>
        <c:axPos val="l"/>
        <c:numFmt formatCode="#,##0" sourceLinked="0"/>
        <c:majorTickMark val="out"/>
        <c:minorTickMark val="none"/>
        <c:tickLblPos val="nextTo"/>
        <c:crossAx val="147699200"/>
        <c:crosses val="autoZero"/>
        <c:crossBetween val="between"/>
        <c:majorUnit val="2"/>
      </c:valAx>
    </c:plotArea>
    <c:plotVisOnly val="1"/>
    <c:dispBlanksAs val="gap"/>
    <c:showDLblsOverMax val="0"/>
  </c:chart>
  <c:spPr>
    <a:solidFill>
      <a:schemeClr val="accent1">
        <a:lumMod val="20000"/>
        <a:lumOff val="80000"/>
      </a:schemeClr>
    </a:solidFill>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19050</xdr:rowOff>
    </xdr:from>
    <xdr:to>
      <xdr:col>6</xdr:col>
      <xdr:colOff>342900</xdr:colOff>
      <xdr:row>35</xdr:row>
      <xdr:rowOff>28575</xdr:rowOff>
    </xdr:to>
    <xdr:graphicFrame macro="">
      <xdr:nvGraphicFramePr>
        <xdr:cNvPr id="7035"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180975</xdr:colOff>
      <xdr:row>19</xdr:row>
      <xdr:rowOff>104775</xdr:rowOff>
    </xdr:from>
    <xdr:to>
      <xdr:col>9</xdr:col>
      <xdr:colOff>438150</xdr:colOff>
      <xdr:row>35</xdr:row>
      <xdr:rowOff>47625</xdr:rowOff>
    </xdr:to>
    <xdr:graphicFrame macro="">
      <xdr:nvGraphicFramePr>
        <xdr:cNvPr id="703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685800</xdr:colOff>
      <xdr:row>20</xdr:row>
      <xdr:rowOff>123825</xdr:rowOff>
    </xdr:from>
    <xdr:to>
      <xdr:col>11</xdr:col>
      <xdr:colOff>600075</xdr:colOff>
      <xdr:row>35</xdr:row>
      <xdr:rowOff>9525</xdr:rowOff>
    </xdr:to>
    <xdr:graphicFrame macro="">
      <xdr:nvGraphicFramePr>
        <xdr:cNvPr id="7037"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35</xdr:row>
      <xdr:rowOff>97307</xdr:rowOff>
    </xdr:from>
    <xdr:to>
      <xdr:col>6</xdr:col>
      <xdr:colOff>485775</xdr:colOff>
      <xdr:row>46</xdr:row>
      <xdr:rowOff>106833</xdr:rowOff>
    </xdr:to>
    <xdr:graphicFrame macro="">
      <xdr:nvGraphicFramePr>
        <xdr:cNvPr id="7038"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48</xdr:row>
      <xdr:rowOff>6782</xdr:rowOff>
    </xdr:from>
    <xdr:to>
      <xdr:col>1</xdr:col>
      <xdr:colOff>1447800</xdr:colOff>
      <xdr:row>56</xdr:row>
      <xdr:rowOff>91516</xdr:rowOff>
    </xdr:to>
    <xdr:graphicFrame macro="">
      <xdr:nvGraphicFramePr>
        <xdr:cNvPr id="7039"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1605610</xdr:colOff>
      <xdr:row>47</xdr:row>
      <xdr:rowOff>153085</xdr:rowOff>
    </xdr:from>
    <xdr:to>
      <xdr:col>6</xdr:col>
      <xdr:colOff>241400</xdr:colOff>
      <xdr:row>56</xdr:row>
      <xdr:rowOff>86410</xdr:rowOff>
    </xdr:to>
    <xdr:graphicFrame macro="">
      <xdr:nvGraphicFramePr>
        <xdr:cNvPr id="704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370941</xdr:colOff>
      <xdr:row>47</xdr:row>
      <xdr:rowOff>135560</xdr:rowOff>
    </xdr:from>
    <xdr:to>
      <xdr:col>8</xdr:col>
      <xdr:colOff>738835</xdr:colOff>
      <xdr:row>56</xdr:row>
      <xdr:rowOff>68885</xdr:rowOff>
    </xdr:to>
    <xdr:graphicFrame macro="">
      <xdr:nvGraphicFramePr>
        <xdr:cNvPr id="704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29719</xdr:colOff>
      <xdr:row>47</xdr:row>
      <xdr:rowOff>135559</xdr:rowOff>
    </xdr:from>
    <xdr:to>
      <xdr:col>11</xdr:col>
      <xdr:colOff>526694</xdr:colOff>
      <xdr:row>56</xdr:row>
      <xdr:rowOff>68884</xdr:rowOff>
    </xdr:to>
    <xdr:graphicFrame macro="">
      <xdr:nvGraphicFramePr>
        <xdr:cNvPr id="704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302056</xdr:colOff>
      <xdr:row>36</xdr:row>
      <xdr:rowOff>32995</xdr:rowOff>
    </xdr:from>
    <xdr:to>
      <xdr:col>11</xdr:col>
      <xdr:colOff>521131</xdr:colOff>
      <xdr:row>46</xdr:row>
      <xdr:rowOff>128245</xdr:rowOff>
    </xdr:to>
    <xdr:graphicFrame macro="">
      <xdr:nvGraphicFramePr>
        <xdr:cNvPr id="7043"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rw-ks@schwimmverband.nrw" TargetMode="External"/><Relationship Id="rId1" Type="http://schemas.openxmlformats.org/officeDocument/2006/relationships/hyperlink" Target="mailto:dirk.zamiara@nordrhein.dlrg.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abSelected="1" topLeftCell="A4" zoomScale="70" zoomScaleNormal="70" workbookViewId="0">
      <selection activeCell="A27" sqref="A27"/>
    </sheetView>
  </sheetViews>
  <sheetFormatPr baseColWidth="10" defaultColWidth="11.42578125" defaultRowHeight="12.75" x14ac:dyDescent="0.2"/>
  <cols>
    <col min="1" max="1" width="34.140625" style="55" customWidth="1"/>
    <col min="2" max="2" width="36" style="55" customWidth="1"/>
    <col min="3" max="3" width="48.28515625" style="55" customWidth="1"/>
    <col min="4" max="16384" width="11.42578125" style="55"/>
  </cols>
  <sheetData>
    <row r="1" spans="1:6" ht="26.25" x14ac:dyDescent="0.4">
      <c r="A1" s="54" t="s">
        <v>51</v>
      </c>
    </row>
    <row r="2" spans="1:6" ht="25.5" x14ac:dyDescent="0.35">
      <c r="A2" s="54"/>
    </row>
    <row r="3" spans="1:6" s="57" customFormat="1" ht="22.15" customHeight="1" x14ac:dyDescent="0.3">
      <c r="A3" s="227" t="s">
        <v>55</v>
      </c>
      <c r="B3" s="227" t="s">
        <v>112</v>
      </c>
      <c r="C3" s="228" t="s">
        <v>177</v>
      </c>
    </row>
    <row r="4" spans="1:6" s="57" customFormat="1" ht="22.15" customHeight="1" x14ac:dyDescent="0.3">
      <c r="A4" s="227" t="s">
        <v>56</v>
      </c>
      <c r="B4" s="227" t="s">
        <v>210</v>
      </c>
      <c r="C4" s="229" t="s">
        <v>208</v>
      </c>
    </row>
    <row r="5" spans="1:6" s="57" customFormat="1" ht="22.15" customHeight="1" x14ac:dyDescent="0.3">
      <c r="A5" s="227" t="s">
        <v>57</v>
      </c>
      <c r="B5" s="227" t="s">
        <v>58</v>
      </c>
      <c r="C5" s="228" t="s">
        <v>59</v>
      </c>
    </row>
    <row r="6" spans="1:6" s="57" customFormat="1" ht="22.15" customHeight="1" x14ac:dyDescent="0.3">
      <c r="A6" s="227" t="s">
        <v>60</v>
      </c>
      <c r="B6" s="227" t="s">
        <v>215</v>
      </c>
      <c r="C6" s="228" t="s">
        <v>216</v>
      </c>
    </row>
    <row r="7" spans="1:6" s="57" customFormat="1" ht="22.15" customHeight="1" x14ac:dyDescent="0.3">
      <c r="A7" s="230" t="s">
        <v>212</v>
      </c>
      <c r="B7" s="231" t="s">
        <v>213</v>
      </c>
      <c r="C7" s="228" t="s">
        <v>214</v>
      </c>
    </row>
    <row r="8" spans="1:6" s="57" customFormat="1" ht="22.15" customHeight="1" x14ac:dyDescent="0.3">
      <c r="A8" s="232"/>
      <c r="B8" s="233"/>
      <c r="C8" s="234"/>
    </row>
    <row r="9" spans="1:6" ht="25.5" x14ac:dyDescent="0.35">
      <c r="A9" s="54" t="s">
        <v>52</v>
      </c>
      <c r="C9" s="58"/>
    </row>
    <row r="10" spans="1:6" ht="57.6" customHeight="1" x14ac:dyDescent="0.3">
      <c r="A10" s="241" t="s">
        <v>222</v>
      </c>
      <c r="B10" s="242"/>
      <c r="C10" s="242"/>
      <c r="D10" s="242"/>
      <c r="E10" s="242"/>
      <c r="F10" s="242"/>
    </row>
    <row r="12" spans="1:6" ht="20.25" x14ac:dyDescent="0.3">
      <c r="A12" s="56"/>
      <c r="B12" s="57"/>
      <c r="C12" s="57"/>
    </row>
    <row r="13" spans="1:6" ht="27.6" customHeight="1" thickBot="1" x14ac:dyDescent="0.25">
      <c r="A13" s="218" t="s">
        <v>193</v>
      </c>
      <c r="B13"/>
      <c r="C13"/>
      <c r="D13"/>
      <c r="E13"/>
      <c r="F13"/>
    </row>
    <row r="14" spans="1:6" ht="15" thickBot="1" x14ac:dyDescent="0.25">
      <c r="A14" s="219" t="s">
        <v>183</v>
      </c>
      <c r="B14" s="220" t="s">
        <v>184</v>
      </c>
      <c r="C14" s="220" t="s">
        <v>185</v>
      </c>
      <c r="D14" s="220" t="s">
        <v>186</v>
      </c>
      <c r="E14" s="220" t="s">
        <v>187</v>
      </c>
      <c r="F14" s="220" t="s">
        <v>26</v>
      </c>
    </row>
    <row r="15" spans="1:6" ht="43.5" thickBot="1" x14ac:dyDescent="0.25">
      <c r="A15" s="221" t="s">
        <v>188</v>
      </c>
      <c r="B15" s="222" t="s">
        <v>189</v>
      </c>
      <c r="C15" s="222" t="s">
        <v>190</v>
      </c>
      <c r="D15" s="222">
        <v>2020</v>
      </c>
      <c r="E15" s="222" t="s">
        <v>191</v>
      </c>
      <c r="F15" s="222" t="s">
        <v>192</v>
      </c>
    </row>
    <row r="16" spans="1:6" ht="20.25" x14ac:dyDescent="0.3">
      <c r="A16" s="59"/>
      <c r="B16" s="57"/>
      <c r="C16" s="57"/>
    </row>
    <row r="17" spans="1:6" ht="20.25" x14ac:dyDescent="0.3">
      <c r="A17" s="59" t="s">
        <v>220</v>
      </c>
      <c r="B17" s="57"/>
      <c r="C17" s="57"/>
    </row>
    <row r="18" spans="1:6" ht="20.25" x14ac:dyDescent="0.3">
      <c r="A18" s="59"/>
      <c r="B18" s="57"/>
      <c r="C18" s="57"/>
    </row>
    <row r="19" spans="1:6" ht="15" x14ac:dyDescent="0.2">
      <c r="A19" s="59"/>
    </row>
    <row r="20" spans="1:6" ht="30" customHeight="1" x14ac:dyDescent="0.2">
      <c r="A20" s="238" t="s">
        <v>225</v>
      </c>
      <c r="B20" s="88"/>
      <c r="C20" s="88"/>
    </row>
    <row r="21" spans="1:6" ht="177.4" customHeight="1" x14ac:dyDescent="0.3">
      <c r="A21" s="239" t="s">
        <v>221</v>
      </c>
      <c r="B21" s="240"/>
      <c r="C21" s="240"/>
      <c r="D21" s="240"/>
      <c r="E21" s="240"/>
      <c r="F21" s="240"/>
    </row>
    <row r="22" spans="1:6" ht="15" x14ac:dyDescent="0.2">
      <c r="A22" s="59"/>
    </row>
    <row r="23" spans="1:6" ht="15" x14ac:dyDescent="0.2">
      <c r="A23" s="59"/>
    </row>
    <row r="24" spans="1:6" ht="20.100000000000001" customHeight="1" x14ac:dyDescent="0.2">
      <c r="A24" s="235" t="s">
        <v>1</v>
      </c>
      <c r="B24" s="110"/>
    </row>
    <row r="25" spans="1:6" ht="97.35" customHeight="1" x14ac:dyDescent="0.2">
      <c r="A25" s="243" t="s">
        <v>223</v>
      </c>
      <c r="B25" s="245"/>
    </row>
    <row r="26" spans="1:6" ht="93.95" customHeight="1" x14ac:dyDescent="0.2">
      <c r="A26" s="243" t="s">
        <v>224</v>
      </c>
      <c r="B26" s="244"/>
    </row>
    <row r="27" spans="1:6" ht="63.95" customHeight="1" x14ac:dyDescent="0.2">
      <c r="A27" s="236" t="s">
        <v>118</v>
      </c>
      <c r="B27" s="237"/>
    </row>
  </sheetData>
  <sheetProtection selectLockedCells="1" selectUnlockedCells="1"/>
  <mergeCells count="4">
    <mergeCell ref="A21:F21"/>
    <mergeCell ref="A10:F10"/>
    <mergeCell ref="A26:B26"/>
    <mergeCell ref="A25:B25"/>
  </mergeCells>
  <hyperlinks>
    <hyperlink ref="C5" r:id="rId1" display="mailto:dirk.zamiara@nordrhein.dlrg.de"/>
    <hyperlink ref="C3" r:id="rId2"/>
  </hyperlinks>
  <pageMargins left="0.70866141732283472" right="0.70866141732283472" top="0.78740157480314965" bottom="0.78740157480314965" header="0.31496062992125984" footer="0.31496062992125984"/>
  <pageSetup paperSize="9" scale="58" orientation="portrait" r:id="rId3"/>
  <headerFooter>
    <oddHeader>&amp;L&amp;D&amp;C&amp;F&amp;R&amp;A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6161"/>
  </sheetPr>
  <dimension ref="A1:AE35"/>
  <sheetViews>
    <sheetView showGridLines="0" topLeftCell="A13" zoomScale="145" zoomScaleNormal="145" zoomScaleSheetLayoutView="100" workbookViewId="0">
      <selection activeCell="B14" sqref="B14"/>
    </sheetView>
  </sheetViews>
  <sheetFormatPr baseColWidth="10" defaultColWidth="18.7109375" defaultRowHeight="15" customHeight="1" x14ac:dyDescent="0.2"/>
  <cols>
    <col min="1" max="1" width="4.28515625" style="15" customWidth="1"/>
    <col min="2" max="2" width="86.7109375" style="15" customWidth="1"/>
    <col min="3" max="16384" width="18.7109375" style="15"/>
  </cols>
  <sheetData>
    <row r="1" spans="1:31" ht="18" x14ac:dyDescent="0.2">
      <c r="A1" s="246" t="s">
        <v>42</v>
      </c>
      <c r="B1" s="246"/>
    </row>
    <row r="2" spans="1:31" ht="12.75" x14ac:dyDescent="0.2">
      <c r="A2" s="247" t="s">
        <v>44</v>
      </c>
      <c r="B2" s="247"/>
    </row>
    <row r="3" spans="1:31" ht="25.5" x14ac:dyDescent="0.2">
      <c r="A3" s="90">
        <v>1</v>
      </c>
      <c r="B3" s="89" t="s">
        <v>119</v>
      </c>
    </row>
    <row r="4" spans="1:31" ht="63.95" customHeight="1" x14ac:dyDescent="0.2">
      <c r="A4" s="90">
        <v>2</v>
      </c>
      <c r="B4" s="89" t="s">
        <v>178</v>
      </c>
    </row>
    <row r="5" spans="1:31" ht="25.5" x14ac:dyDescent="0.2">
      <c r="A5" s="90">
        <v>3</v>
      </c>
      <c r="B5" s="89" t="s">
        <v>0</v>
      </c>
      <c r="D5" s="49"/>
    </row>
    <row r="6" spans="1:31" ht="12.75" x14ac:dyDescent="0.2">
      <c r="A6" s="247" t="s">
        <v>43</v>
      </c>
      <c r="B6" s="247"/>
    </row>
    <row r="7" spans="1:31" ht="25.5" x14ac:dyDescent="0.2">
      <c r="A7" s="90">
        <v>1</v>
      </c>
      <c r="B7" s="89" t="s">
        <v>113</v>
      </c>
      <c r="D7" s="48"/>
      <c r="I7" s="16"/>
      <c r="J7" s="16"/>
      <c r="K7" s="16"/>
      <c r="L7" s="16"/>
      <c r="M7" s="16"/>
      <c r="P7" s="16"/>
      <c r="Q7" s="16"/>
      <c r="R7" s="16"/>
      <c r="S7" s="16"/>
      <c r="T7" s="16"/>
      <c r="U7" s="16"/>
      <c r="V7" s="16"/>
      <c r="W7" s="16"/>
    </row>
    <row r="8" spans="1:31" ht="38.25" x14ac:dyDescent="0.2">
      <c r="A8" s="90">
        <v>2</v>
      </c>
      <c r="B8" s="89" t="s">
        <v>114</v>
      </c>
      <c r="D8" s="48"/>
      <c r="I8" s="16"/>
      <c r="J8" s="16"/>
      <c r="K8" s="16"/>
      <c r="L8" s="16"/>
      <c r="M8" s="16"/>
      <c r="P8" s="16"/>
      <c r="Q8" s="16"/>
      <c r="R8" s="16"/>
      <c r="S8" s="16"/>
      <c r="T8" s="16"/>
      <c r="U8" s="16"/>
      <c r="V8" s="16"/>
      <c r="W8" s="16"/>
    </row>
    <row r="9" spans="1:31" ht="38.25" x14ac:dyDescent="0.2">
      <c r="A9" s="90">
        <v>3</v>
      </c>
      <c r="B9" s="91" t="s">
        <v>200</v>
      </c>
    </row>
    <row r="10" spans="1:31" ht="51" x14ac:dyDescent="0.2">
      <c r="A10" s="90">
        <v>4</v>
      </c>
      <c r="B10" s="91" t="s">
        <v>201</v>
      </c>
    </row>
    <row r="11" spans="1:31" ht="12.75" x14ac:dyDescent="0.2">
      <c r="A11" s="247" t="s">
        <v>45</v>
      </c>
      <c r="B11" s="247"/>
      <c r="I11" s="16"/>
      <c r="J11" s="16"/>
      <c r="K11" s="16"/>
      <c r="L11" s="16"/>
      <c r="M11" s="16"/>
      <c r="Q11" s="16"/>
      <c r="R11" s="16"/>
      <c r="S11" s="16"/>
      <c r="T11" s="16"/>
      <c r="U11" s="16"/>
      <c r="V11" s="16"/>
      <c r="W11" s="16"/>
    </row>
    <row r="12" spans="1:31" ht="38.25" x14ac:dyDescent="0.2">
      <c r="A12" s="90">
        <v>1</v>
      </c>
      <c r="B12" s="89" t="s">
        <v>115</v>
      </c>
      <c r="C12" s="17"/>
      <c r="D12" s="17"/>
      <c r="E12" s="17"/>
      <c r="F12" s="17"/>
      <c r="G12" s="17"/>
      <c r="I12" s="16"/>
      <c r="J12" s="16"/>
      <c r="K12" s="16"/>
      <c r="M12" s="16"/>
      <c r="N12" s="16"/>
      <c r="O12" s="16"/>
      <c r="P12" s="16"/>
      <c r="R12" s="16"/>
      <c r="S12" s="16"/>
      <c r="T12" s="16"/>
      <c r="U12" s="16"/>
      <c r="V12" s="16"/>
      <c r="W12" s="16"/>
      <c r="X12" s="16"/>
      <c r="Y12" s="16"/>
      <c r="Z12" s="17"/>
      <c r="AA12" s="17"/>
      <c r="AB12" s="17"/>
      <c r="AC12" s="17"/>
      <c r="AD12" s="17"/>
      <c r="AE12" s="17"/>
    </row>
    <row r="13" spans="1:31" ht="51" x14ac:dyDescent="0.2">
      <c r="A13" s="90">
        <v>2</v>
      </c>
      <c r="B13" s="89" t="s">
        <v>120</v>
      </c>
      <c r="C13" s="17"/>
      <c r="D13" s="17"/>
      <c r="E13" s="17"/>
      <c r="F13" s="17"/>
      <c r="G13" s="17"/>
      <c r="I13" s="16"/>
      <c r="J13" s="16"/>
      <c r="K13" s="16"/>
      <c r="M13" s="16"/>
      <c r="N13" s="16"/>
      <c r="O13" s="16"/>
      <c r="P13" s="16"/>
      <c r="R13" s="16"/>
      <c r="S13" s="16"/>
      <c r="T13" s="16"/>
      <c r="U13" s="16"/>
      <c r="V13" s="16"/>
      <c r="W13" s="16"/>
      <c r="X13" s="16"/>
      <c r="Y13" s="16"/>
      <c r="Z13" s="17"/>
      <c r="AA13" s="17"/>
      <c r="AB13" s="17"/>
      <c r="AC13" s="17"/>
      <c r="AD13" s="17"/>
      <c r="AE13" s="17"/>
    </row>
    <row r="14" spans="1:31" ht="103.7" customHeight="1" x14ac:dyDescent="0.2">
      <c r="A14" s="90">
        <v>3</v>
      </c>
      <c r="B14" s="89" t="s">
        <v>219</v>
      </c>
      <c r="C14" s="16"/>
      <c r="D14" s="16"/>
      <c r="E14" s="16"/>
      <c r="I14" s="16"/>
      <c r="J14" s="16"/>
      <c r="K14" s="16"/>
      <c r="L14" s="16"/>
      <c r="M14" s="16"/>
      <c r="R14" s="16"/>
      <c r="S14" s="16"/>
      <c r="T14" s="16"/>
      <c r="U14" s="16"/>
      <c r="V14" s="16"/>
      <c r="W14" s="16"/>
      <c r="X14" s="16"/>
      <c r="Y14" s="16"/>
      <c r="AB14" s="16"/>
      <c r="AC14" s="16"/>
      <c r="AD14" s="16"/>
    </row>
    <row r="15" spans="1:31" ht="63.75" x14ac:dyDescent="0.2">
      <c r="A15" s="90">
        <v>4</v>
      </c>
      <c r="B15" s="89" t="s">
        <v>180</v>
      </c>
      <c r="C15" s="16"/>
      <c r="D15" s="16"/>
      <c r="E15" s="16"/>
      <c r="I15" s="16"/>
      <c r="J15" s="16"/>
      <c r="K15" s="16"/>
      <c r="M15" s="16"/>
      <c r="N15" s="16"/>
      <c r="O15" s="16"/>
      <c r="P15" s="16"/>
      <c r="R15" s="16"/>
      <c r="S15" s="16"/>
      <c r="T15" s="16"/>
      <c r="V15" s="16"/>
      <c r="W15" s="16"/>
      <c r="X15" s="16"/>
      <c r="AB15" s="16"/>
      <c r="AC15" s="16"/>
      <c r="AD15" s="16"/>
    </row>
    <row r="16" spans="1:31" ht="25.5" x14ac:dyDescent="0.2">
      <c r="A16" s="90">
        <v>5</v>
      </c>
      <c r="B16" s="89" t="s">
        <v>211</v>
      </c>
      <c r="C16" s="16"/>
      <c r="D16" s="16"/>
      <c r="E16" s="16"/>
      <c r="I16" s="16"/>
      <c r="J16" s="16"/>
      <c r="K16" s="16"/>
      <c r="M16" s="16"/>
      <c r="N16" s="16"/>
      <c r="O16" s="16"/>
      <c r="P16" s="16"/>
      <c r="R16" s="16"/>
      <c r="S16" s="16"/>
      <c r="T16" s="16"/>
      <c r="V16" s="16"/>
      <c r="W16" s="16"/>
      <c r="X16" s="16"/>
      <c r="AB16" s="16"/>
      <c r="AC16" s="16"/>
      <c r="AD16" s="16"/>
    </row>
    <row r="17" spans="1:31" ht="25.5" x14ac:dyDescent="0.2">
      <c r="A17" s="90">
        <v>6</v>
      </c>
      <c r="B17" s="89" t="s">
        <v>61</v>
      </c>
      <c r="C17" s="16"/>
      <c r="D17" s="16"/>
      <c r="E17" s="16"/>
      <c r="I17" s="16"/>
      <c r="J17" s="16"/>
      <c r="K17" s="16"/>
      <c r="M17" s="16"/>
      <c r="N17" s="16"/>
      <c r="O17" s="16"/>
      <c r="P17" s="16"/>
      <c r="R17" s="16"/>
      <c r="S17" s="16"/>
      <c r="T17" s="16"/>
      <c r="V17" s="16"/>
      <c r="W17" s="16"/>
      <c r="X17" s="16"/>
      <c r="AB17" s="16"/>
      <c r="AC17" s="16"/>
      <c r="AD17" s="16"/>
    </row>
    <row r="18" spans="1:31" ht="38.25" x14ac:dyDescent="0.2">
      <c r="A18" s="90">
        <v>7</v>
      </c>
      <c r="B18" s="89" t="s">
        <v>121</v>
      </c>
      <c r="C18" s="16"/>
      <c r="D18" s="16"/>
      <c r="E18" s="16"/>
      <c r="I18" s="16"/>
      <c r="J18" s="16"/>
      <c r="K18" s="16"/>
      <c r="M18" s="16"/>
      <c r="N18" s="16"/>
      <c r="O18" s="16"/>
      <c r="P18" s="16"/>
      <c r="R18" s="16"/>
      <c r="S18" s="16"/>
      <c r="T18" s="16"/>
      <c r="V18" s="16"/>
      <c r="W18" s="16"/>
      <c r="X18" s="16"/>
      <c r="AB18" s="16"/>
      <c r="AC18" s="16"/>
      <c r="AD18" s="16"/>
    </row>
    <row r="19" spans="1:31" ht="12.75" x14ac:dyDescent="0.2">
      <c r="C19" s="23"/>
      <c r="D19" s="23"/>
      <c r="E19" s="23"/>
      <c r="F19" s="23"/>
      <c r="G19" s="23"/>
      <c r="H19" s="23"/>
      <c r="I19" s="16"/>
      <c r="J19" s="24"/>
      <c r="K19" s="24"/>
      <c r="L19" s="23"/>
      <c r="M19" s="23"/>
      <c r="N19" s="23"/>
      <c r="O19" s="23"/>
      <c r="P19" s="23"/>
      <c r="Q19" s="23"/>
      <c r="R19" s="23"/>
      <c r="S19" s="23"/>
      <c r="T19" s="23"/>
      <c r="U19" s="23"/>
      <c r="V19" s="23"/>
      <c r="W19" s="23"/>
      <c r="X19" s="23"/>
      <c r="Y19" s="23"/>
      <c r="Z19" s="23"/>
      <c r="AA19" s="23"/>
      <c r="AB19" s="23"/>
      <c r="AC19" s="23"/>
      <c r="AD19" s="23"/>
      <c r="AE19" s="23"/>
    </row>
    <row r="20" spans="1:31" ht="12.75" x14ac:dyDescent="0.2">
      <c r="C20" s="23"/>
      <c r="D20" s="23"/>
      <c r="E20" s="23"/>
      <c r="F20" s="23"/>
      <c r="G20" s="23"/>
      <c r="H20" s="23"/>
      <c r="I20" s="16"/>
      <c r="J20" s="24"/>
      <c r="K20" s="24"/>
      <c r="L20" s="23"/>
      <c r="M20" s="23"/>
      <c r="N20" s="23"/>
      <c r="O20" s="23"/>
      <c r="P20" s="23"/>
      <c r="Q20" s="23"/>
      <c r="R20" s="23"/>
      <c r="S20" s="23"/>
      <c r="T20" s="23"/>
      <c r="U20" s="23"/>
      <c r="V20" s="23"/>
      <c r="W20" s="23"/>
      <c r="X20" s="23"/>
      <c r="Y20" s="23"/>
      <c r="Z20" s="23"/>
      <c r="AA20" s="23"/>
      <c r="AB20" s="23"/>
      <c r="AC20" s="23"/>
      <c r="AD20" s="23"/>
      <c r="AE20" s="23"/>
    </row>
    <row r="21" spans="1:31" ht="12.75" x14ac:dyDescent="0.2">
      <c r="C21" s="23"/>
      <c r="D21" s="23"/>
      <c r="E21" s="23"/>
      <c r="F21" s="23"/>
      <c r="G21" s="23"/>
      <c r="H21" s="23"/>
      <c r="I21" s="16"/>
      <c r="J21" s="24"/>
      <c r="K21" s="24"/>
      <c r="L21" s="23"/>
      <c r="M21" s="23"/>
      <c r="N21" s="23"/>
      <c r="O21" s="23"/>
      <c r="P21" s="23"/>
      <c r="Q21" s="23"/>
      <c r="R21" s="23"/>
      <c r="S21" s="23"/>
      <c r="T21" s="23"/>
      <c r="U21" s="23"/>
      <c r="V21" s="23"/>
      <c r="W21" s="23"/>
      <c r="X21" s="23"/>
      <c r="Y21" s="23"/>
      <c r="Z21" s="23"/>
      <c r="AA21" s="23"/>
      <c r="AB21" s="23"/>
      <c r="AC21" s="23"/>
      <c r="AD21" s="23"/>
      <c r="AE21" s="23"/>
    </row>
    <row r="22" spans="1:31" ht="12.75" x14ac:dyDescent="0.2">
      <c r="C22" s="23"/>
      <c r="D22" s="23"/>
      <c r="E22" s="23"/>
      <c r="F22" s="23"/>
      <c r="G22" s="23"/>
      <c r="H22" s="23"/>
      <c r="I22" s="16"/>
      <c r="J22" s="24"/>
      <c r="K22" s="24"/>
      <c r="L22" s="23"/>
      <c r="M22" s="23"/>
      <c r="N22" s="23"/>
      <c r="O22" s="23"/>
      <c r="P22" s="23"/>
      <c r="Q22" s="23"/>
      <c r="R22" s="23"/>
      <c r="S22" s="23"/>
      <c r="T22" s="23"/>
      <c r="U22" s="23"/>
      <c r="V22" s="23"/>
      <c r="W22" s="23"/>
      <c r="X22" s="23"/>
      <c r="Y22" s="23"/>
      <c r="Z22" s="23"/>
      <c r="AA22" s="23"/>
      <c r="AB22" s="23"/>
      <c r="AC22" s="23"/>
      <c r="AD22" s="23"/>
      <c r="AE22" s="23"/>
    </row>
    <row r="23" spans="1:31" ht="12.75" x14ac:dyDescent="0.2">
      <c r="C23" s="23"/>
      <c r="D23" s="23"/>
      <c r="E23" s="23"/>
      <c r="F23" s="23"/>
      <c r="G23" s="23"/>
      <c r="H23" s="23"/>
      <c r="I23" s="16"/>
      <c r="J23" s="24"/>
      <c r="K23" s="24"/>
      <c r="L23" s="23"/>
      <c r="M23" s="23"/>
      <c r="N23" s="23"/>
      <c r="O23" s="23"/>
      <c r="P23" s="23"/>
      <c r="Q23" s="23"/>
      <c r="R23" s="23"/>
      <c r="S23" s="23"/>
      <c r="T23" s="23"/>
      <c r="U23" s="23"/>
      <c r="V23" s="23"/>
      <c r="W23" s="23"/>
      <c r="X23" s="23"/>
      <c r="Y23" s="23"/>
      <c r="Z23" s="23"/>
      <c r="AA23" s="23"/>
      <c r="AB23" s="23"/>
      <c r="AC23" s="23"/>
      <c r="AD23" s="23"/>
      <c r="AE23" s="23"/>
    </row>
    <row r="24" spans="1:31" ht="12.75" x14ac:dyDescent="0.2">
      <c r="C24" s="23"/>
      <c r="D24" s="23"/>
      <c r="E24" s="23"/>
      <c r="F24" s="23"/>
      <c r="G24" s="23"/>
      <c r="H24" s="23"/>
      <c r="I24" s="16"/>
      <c r="J24" s="24"/>
      <c r="K24" s="24"/>
      <c r="L24" s="23"/>
      <c r="M24" s="23"/>
      <c r="N24" s="23"/>
      <c r="O24" s="23"/>
      <c r="P24" s="23"/>
      <c r="Q24" s="23"/>
      <c r="R24" s="23"/>
      <c r="S24" s="23"/>
      <c r="T24" s="23"/>
      <c r="U24" s="23"/>
      <c r="V24" s="23"/>
      <c r="W24" s="23"/>
      <c r="X24" s="23"/>
      <c r="Y24" s="23"/>
      <c r="Z24" s="23"/>
      <c r="AA24" s="23"/>
      <c r="AB24" s="23"/>
      <c r="AC24" s="23"/>
      <c r="AD24" s="23"/>
      <c r="AE24" s="23"/>
    </row>
    <row r="25" spans="1:31" ht="12.75" x14ac:dyDescent="0.2">
      <c r="C25" s="23"/>
      <c r="D25" s="23"/>
      <c r="E25" s="23"/>
      <c r="F25" s="23"/>
      <c r="G25" s="23"/>
      <c r="H25" s="23"/>
      <c r="I25" s="16"/>
      <c r="J25" s="24"/>
      <c r="K25" s="24"/>
      <c r="L25" s="23"/>
      <c r="M25" s="23"/>
      <c r="N25" s="23"/>
      <c r="O25" s="23"/>
      <c r="P25" s="23"/>
      <c r="Q25" s="23"/>
      <c r="R25" s="23"/>
      <c r="S25" s="23"/>
      <c r="T25" s="23"/>
      <c r="U25" s="23"/>
      <c r="V25" s="23"/>
      <c r="W25" s="23"/>
      <c r="X25" s="23"/>
      <c r="Y25" s="23"/>
      <c r="Z25" s="23"/>
      <c r="AA25" s="23"/>
      <c r="AB25" s="23"/>
      <c r="AC25" s="23"/>
      <c r="AD25" s="23"/>
      <c r="AE25" s="23"/>
    </row>
    <row r="26" spans="1:31" ht="15" customHeight="1" x14ac:dyDescent="0.2">
      <c r="B26" s="16"/>
      <c r="C26" s="23"/>
      <c r="D26" s="23"/>
      <c r="E26" s="23"/>
      <c r="F26" s="23"/>
      <c r="G26" s="23"/>
      <c r="H26" s="23"/>
      <c r="I26" s="16"/>
      <c r="J26" s="24"/>
      <c r="K26" s="24"/>
      <c r="L26" s="23"/>
      <c r="M26" s="23"/>
      <c r="N26" s="23"/>
      <c r="O26" s="23"/>
      <c r="P26" s="23"/>
      <c r="Q26" s="23"/>
      <c r="R26" s="23"/>
      <c r="S26" s="23"/>
      <c r="T26" s="23"/>
      <c r="U26" s="23"/>
      <c r="V26" s="23"/>
      <c r="W26" s="23"/>
      <c r="X26" s="23"/>
      <c r="Y26" s="23"/>
      <c r="Z26" s="23"/>
      <c r="AA26" s="23"/>
      <c r="AB26" s="23"/>
      <c r="AC26" s="23"/>
      <c r="AD26" s="23"/>
      <c r="AE26" s="23"/>
    </row>
    <row r="27" spans="1:31" ht="15" customHeight="1" x14ac:dyDescent="0.2">
      <c r="B27" s="16"/>
      <c r="C27" s="23"/>
      <c r="D27" s="23"/>
      <c r="E27" s="23"/>
      <c r="F27" s="23"/>
      <c r="G27" s="23"/>
      <c r="H27" s="23"/>
      <c r="I27" s="16"/>
      <c r="J27" s="24"/>
      <c r="K27" s="24"/>
      <c r="L27" s="23"/>
      <c r="M27" s="23"/>
      <c r="N27" s="23"/>
      <c r="O27" s="23"/>
      <c r="P27" s="23"/>
      <c r="Q27" s="23"/>
      <c r="R27" s="23"/>
      <c r="S27" s="23"/>
      <c r="T27" s="23"/>
      <c r="U27" s="23"/>
      <c r="V27" s="23"/>
      <c r="W27" s="23"/>
      <c r="X27" s="23"/>
      <c r="Y27" s="23"/>
      <c r="Z27" s="23"/>
      <c r="AA27" s="23"/>
      <c r="AB27" s="23"/>
      <c r="AC27" s="23"/>
      <c r="AD27" s="23"/>
      <c r="AE27" s="23"/>
    </row>
    <row r="28" spans="1:31" ht="15" customHeight="1" x14ac:dyDescent="0.2">
      <c r="J28" s="16"/>
      <c r="K28" s="16"/>
    </row>
    <row r="30" spans="1:31" ht="15" customHeight="1" x14ac:dyDescent="0.2">
      <c r="B30" s="16"/>
      <c r="D30" s="16"/>
      <c r="E30" s="16"/>
      <c r="F30" s="16"/>
      <c r="I30" s="16"/>
      <c r="J30" s="16"/>
      <c r="K30" s="16"/>
      <c r="AC30" s="16"/>
      <c r="AD30" s="16"/>
      <c r="AE30" s="16"/>
    </row>
    <row r="33" spans="1:31" ht="15" customHeight="1" x14ac:dyDescent="0.2">
      <c r="A33" s="25"/>
      <c r="B33" s="25"/>
      <c r="C33" s="25"/>
      <c r="D33" s="25"/>
      <c r="E33" s="25"/>
      <c r="F33" s="25"/>
      <c r="G33" s="26"/>
      <c r="H33" s="26"/>
      <c r="I33" s="26"/>
      <c r="J33" s="26"/>
      <c r="K33" s="26"/>
      <c r="L33" s="25"/>
      <c r="M33" s="25"/>
      <c r="N33" s="25"/>
      <c r="O33" s="25"/>
      <c r="P33" s="25"/>
      <c r="Q33" s="25"/>
      <c r="R33" s="25"/>
      <c r="S33" s="25"/>
      <c r="T33" s="25"/>
      <c r="U33" s="25"/>
      <c r="V33" s="25"/>
      <c r="W33" s="25"/>
      <c r="X33" s="25"/>
      <c r="Y33" s="25"/>
      <c r="Z33" s="25"/>
      <c r="AA33" s="25"/>
      <c r="AB33" s="25"/>
      <c r="AC33" s="25"/>
      <c r="AD33" s="25"/>
      <c r="AE33" s="25"/>
    </row>
    <row r="34" spans="1:31" ht="15" customHeight="1" x14ac:dyDescent="0.2">
      <c r="A34" s="26"/>
      <c r="B34" s="25"/>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row>
    <row r="35" spans="1:31" ht="15" customHeight="1" x14ac:dyDescent="0.2">
      <c r="A35" s="25"/>
      <c r="B35" s="26"/>
      <c r="C35" s="25"/>
      <c r="D35" s="25"/>
      <c r="E35" s="25"/>
      <c r="F35" s="25"/>
      <c r="G35" s="26"/>
      <c r="H35" s="26"/>
      <c r="I35" s="26"/>
      <c r="J35" s="26"/>
      <c r="K35" s="26"/>
      <c r="L35" s="25"/>
      <c r="M35" s="25"/>
      <c r="N35" s="25"/>
      <c r="O35" s="25"/>
      <c r="P35" s="25"/>
      <c r="Q35" s="25"/>
      <c r="R35" s="25"/>
      <c r="S35" s="25"/>
      <c r="T35" s="25"/>
      <c r="U35" s="25"/>
      <c r="V35" s="25"/>
      <c r="W35" s="25"/>
      <c r="X35" s="25"/>
      <c r="Y35" s="25"/>
      <c r="Z35" s="25"/>
      <c r="AA35" s="25"/>
      <c r="AB35" s="25"/>
      <c r="AC35" s="25"/>
      <c r="AD35" s="25"/>
      <c r="AE35" s="25"/>
    </row>
  </sheetData>
  <sheetProtection selectLockedCells="1" selectUnlockedCells="1"/>
  <mergeCells count="4">
    <mergeCell ref="A1:B1"/>
    <mergeCell ref="A2:B2"/>
    <mergeCell ref="A11:B11"/>
    <mergeCell ref="A6:B6"/>
  </mergeCells>
  <phoneticPr fontId="0" type="noConversion"/>
  <printOptions horizontalCentered="1"/>
  <pageMargins left="0.78740157480314965" right="0.39370078740157483" top="0.47244094488188981" bottom="0.39370078740157483" header="0.47244094488188981" footer="0.39370078740157483"/>
  <pageSetup paperSize="9"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00B050"/>
    <pageSetUpPr fitToPage="1"/>
  </sheetPr>
  <dimension ref="A1:AE25"/>
  <sheetViews>
    <sheetView showGridLines="0" topLeftCell="A5" zoomScale="145" zoomScaleNormal="145" zoomScaleSheetLayoutView="100" workbookViewId="0">
      <selection activeCell="C8" sqref="C8"/>
    </sheetView>
  </sheetViews>
  <sheetFormatPr baseColWidth="10" defaultColWidth="18.7109375" defaultRowHeight="12.75" x14ac:dyDescent="0.2"/>
  <cols>
    <col min="1" max="1" width="14.28515625" style="15" customWidth="1"/>
    <col min="2" max="2" width="70.28515625" style="15" customWidth="1"/>
    <col min="3" max="16384" width="18.7109375" style="15"/>
  </cols>
  <sheetData>
    <row r="1" spans="1:31" ht="20.25" x14ac:dyDescent="0.2">
      <c r="A1" s="248" t="s">
        <v>194</v>
      </c>
      <c r="B1" s="248"/>
      <c r="C1" s="17"/>
    </row>
    <row r="2" spans="1:31" ht="15.75" x14ac:dyDescent="0.2">
      <c r="A2" s="79" t="s">
        <v>7</v>
      </c>
      <c r="B2" s="80" t="s">
        <v>53</v>
      </c>
      <c r="C2" s="108"/>
      <c r="I2" s="16"/>
      <c r="J2" s="16"/>
      <c r="K2" s="16"/>
      <c r="L2" s="16"/>
      <c r="M2" s="16"/>
      <c r="P2" s="16"/>
      <c r="Q2" s="16"/>
      <c r="R2" s="16"/>
      <c r="S2" s="16"/>
      <c r="T2" s="16"/>
      <c r="U2" s="16"/>
      <c r="V2" s="16"/>
      <c r="W2" s="16"/>
    </row>
    <row r="3" spans="1:31" ht="31.5" x14ac:dyDescent="0.2">
      <c r="A3" s="79" t="s">
        <v>8</v>
      </c>
      <c r="B3" s="80" t="s">
        <v>54</v>
      </c>
      <c r="C3" s="108"/>
    </row>
    <row r="4" spans="1:31" ht="31.5" x14ac:dyDescent="0.2">
      <c r="A4" s="79" t="s">
        <v>9</v>
      </c>
      <c r="B4" s="80" t="s">
        <v>47</v>
      </c>
      <c r="C4" s="108"/>
      <c r="I4" s="16"/>
      <c r="J4" s="16"/>
      <c r="K4" s="16"/>
      <c r="L4" s="16"/>
      <c r="M4" s="16"/>
      <c r="Q4" s="16"/>
      <c r="R4" s="16"/>
      <c r="S4" s="16"/>
      <c r="T4" s="16"/>
      <c r="U4" s="16"/>
      <c r="V4" s="16"/>
      <c r="W4" s="16"/>
    </row>
    <row r="5" spans="1:31" ht="47.25" x14ac:dyDescent="0.2">
      <c r="A5" s="79" t="s">
        <v>10</v>
      </c>
      <c r="B5" s="80" t="s">
        <v>48</v>
      </c>
      <c r="C5" s="18"/>
      <c r="D5" s="16"/>
      <c r="E5" s="16"/>
      <c r="I5" s="16"/>
      <c r="J5" s="16"/>
      <c r="K5" s="16"/>
      <c r="L5" s="16"/>
      <c r="M5" s="16"/>
      <c r="R5" s="16"/>
      <c r="S5" s="16"/>
      <c r="T5" s="16"/>
      <c r="U5" s="16"/>
      <c r="V5" s="16"/>
      <c r="W5" s="16"/>
      <c r="X5" s="16"/>
      <c r="Y5" s="16"/>
      <c r="AB5" s="16"/>
      <c r="AC5" s="16"/>
      <c r="AD5" s="16"/>
    </row>
    <row r="6" spans="1:31" ht="15.75" x14ac:dyDescent="0.2">
      <c r="A6" s="79" t="s">
        <v>11</v>
      </c>
      <c r="B6" s="80" t="s">
        <v>49</v>
      </c>
      <c r="C6" s="18"/>
      <c r="D6" s="16"/>
      <c r="E6" s="16"/>
      <c r="I6" s="16"/>
      <c r="J6" s="16"/>
      <c r="K6" s="16"/>
      <c r="M6" s="16"/>
      <c r="N6" s="16"/>
      <c r="O6" s="16"/>
      <c r="P6" s="16"/>
      <c r="R6" s="16"/>
      <c r="S6" s="16"/>
      <c r="T6" s="16"/>
      <c r="V6" s="16"/>
      <c r="W6" s="16"/>
      <c r="X6" s="16"/>
      <c r="AB6" s="16"/>
      <c r="AC6" s="16"/>
      <c r="AD6" s="16"/>
    </row>
    <row r="7" spans="1:31" ht="15.75" x14ac:dyDescent="0.2">
      <c r="A7" s="79" t="s">
        <v>12</v>
      </c>
      <c r="B7" s="80" t="s">
        <v>202</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31" ht="38.25" x14ac:dyDescent="0.2">
      <c r="A8" s="79" t="s">
        <v>13</v>
      </c>
      <c r="B8" s="223" t="s">
        <v>218</v>
      </c>
      <c r="C8" s="110"/>
      <c r="D8" s="20"/>
      <c r="E8" s="19"/>
      <c r="F8" s="21"/>
      <c r="G8" s="21"/>
      <c r="H8" s="21"/>
      <c r="I8" s="22"/>
      <c r="J8" s="22"/>
      <c r="K8" s="22"/>
      <c r="L8" s="19"/>
      <c r="M8" s="20"/>
      <c r="N8" s="19"/>
      <c r="O8" s="20"/>
      <c r="P8" s="19"/>
      <c r="Q8" s="20"/>
      <c r="R8" s="19"/>
      <c r="S8" s="20"/>
      <c r="T8" s="19"/>
      <c r="U8" s="20"/>
      <c r="V8" s="19"/>
      <c r="W8" s="20"/>
      <c r="X8" s="19"/>
      <c r="Y8" s="20"/>
      <c r="Z8" s="19"/>
      <c r="AA8" s="20"/>
      <c r="AB8" s="19"/>
      <c r="AC8" s="20"/>
      <c r="AD8" s="19"/>
      <c r="AE8" s="21"/>
    </row>
    <row r="9" spans="1:31" ht="182.65" customHeight="1" x14ac:dyDescent="0.2">
      <c r="A9" s="79" t="s">
        <v>14</v>
      </c>
      <c r="B9" s="80" t="s">
        <v>217</v>
      </c>
      <c r="C9" s="109"/>
      <c r="D9" s="23"/>
      <c r="E9" s="23"/>
      <c r="F9" s="23"/>
      <c r="G9" s="23"/>
      <c r="H9" s="23"/>
      <c r="I9" s="16"/>
      <c r="J9" s="24"/>
      <c r="K9" s="24"/>
      <c r="L9" s="23"/>
      <c r="M9" s="23"/>
      <c r="N9" s="23"/>
      <c r="O9" s="23"/>
      <c r="P9" s="23"/>
      <c r="Q9" s="23"/>
      <c r="R9" s="23"/>
      <c r="S9" s="23"/>
      <c r="T9" s="23"/>
      <c r="U9" s="23"/>
      <c r="V9" s="23"/>
      <c r="W9" s="23"/>
      <c r="X9" s="23"/>
      <c r="Y9" s="23"/>
      <c r="Z9" s="23"/>
      <c r="AA9" s="23"/>
      <c r="AB9" s="23"/>
      <c r="AC9" s="23"/>
      <c r="AD9" s="23"/>
      <c r="AE9" s="23"/>
    </row>
    <row r="10" spans="1:31" x14ac:dyDescent="0.2">
      <c r="A10" s="81"/>
      <c r="B10" s="82"/>
      <c r="C10" s="23"/>
      <c r="D10" s="23"/>
      <c r="E10" s="23"/>
      <c r="F10" s="23"/>
      <c r="G10" s="23"/>
      <c r="H10" s="23"/>
      <c r="I10" s="16"/>
      <c r="J10" s="24"/>
      <c r="K10" s="24"/>
      <c r="L10" s="23"/>
      <c r="M10" s="23"/>
      <c r="N10" s="23"/>
      <c r="O10" s="23"/>
      <c r="P10" s="23"/>
      <c r="Q10" s="23"/>
      <c r="R10" s="23"/>
      <c r="S10" s="23"/>
      <c r="T10" s="23"/>
      <c r="U10" s="23"/>
      <c r="V10" s="23"/>
      <c r="W10" s="23"/>
      <c r="X10" s="23"/>
      <c r="Y10" s="23"/>
      <c r="Z10" s="23"/>
      <c r="AA10" s="23"/>
      <c r="AB10" s="23"/>
      <c r="AC10" s="23"/>
      <c r="AD10" s="23"/>
      <c r="AE10" s="23"/>
    </row>
    <row r="11" spans="1:31" x14ac:dyDescent="0.2">
      <c r="A11" s="83" t="s">
        <v>28</v>
      </c>
      <c r="B11" s="84" t="s">
        <v>195</v>
      </c>
      <c r="C11" s="23"/>
      <c r="D11" s="23"/>
      <c r="E11" s="23"/>
      <c r="F11" s="23"/>
      <c r="G11" s="23"/>
      <c r="H11" s="23"/>
      <c r="I11" s="16"/>
      <c r="J11" s="24"/>
      <c r="K11" s="24"/>
      <c r="L11" s="23"/>
      <c r="M11" s="23"/>
      <c r="N11" s="23"/>
      <c r="O11" s="23"/>
      <c r="P11" s="23"/>
      <c r="Q11" s="23"/>
      <c r="R11" s="23"/>
      <c r="S11" s="23"/>
      <c r="T11" s="23"/>
      <c r="U11" s="23"/>
      <c r="V11" s="23"/>
      <c r="W11" s="23"/>
      <c r="X11" s="23"/>
      <c r="Y11" s="23"/>
      <c r="Z11" s="23"/>
      <c r="AA11" s="23"/>
      <c r="AB11" s="23"/>
      <c r="AC11" s="23"/>
      <c r="AD11" s="23"/>
      <c r="AE11" s="23"/>
    </row>
    <row r="12" spans="1:31" x14ac:dyDescent="0.2">
      <c r="A12" s="85"/>
      <c r="B12" s="86" t="s">
        <v>196</v>
      </c>
      <c r="C12" s="23"/>
      <c r="D12" s="23"/>
      <c r="E12" s="23"/>
      <c r="F12" s="23"/>
      <c r="G12" s="23"/>
      <c r="H12" s="23"/>
      <c r="I12" s="16"/>
      <c r="J12" s="24"/>
      <c r="K12" s="24"/>
      <c r="L12" s="23"/>
      <c r="M12" s="23"/>
      <c r="N12" s="23"/>
      <c r="O12" s="23"/>
      <c r="P12" s="23"/>
      <c r="Q12" s="23"/>
      <c r="R12" s="23"/>
      <c r="S12" s="23"/>
      <c r="T12" s="23"/>
      <c r="U12" s="23"/>
      <c r="V12" s="23"/>
      <c r="W12" s="23"/>
      <c r="X12" s="23"/>
      <c r="Y12" s="23"/>
      <c r="Z12" s="23"/>
      <c r="AA12" s="23"/>
      <c r="AB12" s="23"/>
      <c r="AC12" s="23"/>
      <c r="AD12" s="23"/>
      <c r="AE12" s="23"/>
    </row>
    <row r="13" spans="1:31" x14ac:dyDescent="0.2">
      <c r="A13" s="85"/>
      <c r="B13" s="86" t="s">
        <v>29</v>
      </c>
      <c r="C13" s="23"/>
      <c r="D13" s="23"/>
      <c r="E13" s="23"/>
      <c r="F13" s="23"/>
      <c r="G13" s="23"/>
      <c r="H13" s="23"/>
      <c r="I13" s="16"/>
      <c r="J13" s="24"/>
      <c r="K13" s="24"/>
      <c r="L13" s="23"/>
      <c r="M13" s="23"/>
      <c r="N13" s="23"/>
      <c r="O13" s="23"/>
      <c r="P13" s="23"/>
      <c r="Q13" s="23"/>
      <c r="R13" s="23"/>
      <c r="S13" s="23"/>
      <c r="T13" s="23"/>
      <c r="U13" s="23"/>
      <c r="V13" s="23"/>
      <c r="W13" s="23"/>
      <c r="X13" s="23"/>
      <c r="Y13" s="23"/>
      <c r="Z13" s="23"/>
      <c r="AA13" s="23"/>
      <c r="AB13" s="23"/>
      <c r="AC13" s="23"/>
      <c r="AD13" s="23"/>
      <c r="AE13" s="23"/>
    </row>
    <row r="14" spans="1:31" x14ac:dyDescent="0.2">
      <c r="A14" s="85"/>
      <c r="B14" s="86" t="s">
        <v>197</v>
      </c>
      <c r="C14" s="23"/>
      <c r="D14" s="23"/>
      <c r="E14" s="23"/>
      <c r="F14" s="23"/>
      <c r="G14" s="23"/>
      <c r="H14" s="23"/>
      <c r="I14" s="16"/>
      <c r="J14" s="24"/>
      <c r="K14" s="24"/>
      <c r="L14" s="23"/>
      <c r="M14" s="23"/>
      <c r="N14" s="23"/>
      <c r="O14" s="23"/>
      <c r="P14" s="23"/>
      <c r="Q14" s="23"/>
      <c r="R14" s="23"/>
      <c r="S14" s="23"/>
      <c r="T14" s="23"/>
      <c r="U14" s="23"/>
      <c r="V14" s="23"/>
      <c r="W14" s="23"/>
      <c r="X14" s="23"/>
      <c r="Y14" s="23"/>
      <c r="Z14" s="23"/>
      <c r="AA14" s="23"/>
      <c r="AB14" s="23"/>
      <c r="AC14" s="23"/>
      <c r="AD14" s="23"/>
      <c r="AE14" s="23"/>
    </row>
    <row r="15" spans="1:31" x14ac:dyDescent="0.2">
      <c r="A15" s="87"/>
      <c r="B15" s="86" t="s">
        <v>198</v>
      </c>
      <c r="C15" s="23"/>
      <c r="D15" s="23"/>
      <c r="E15" s="23"/>
      <c r="F15" s="23"/>
      <c r="G15" s="23"/>
      <c r="H15" s="23"/>
      <c r="I15" s="16"/>
      <c r="J15" s="24"/>
      <c r="K15" s="24"/>
      <c r="L15" s="23"/>
      <c r="M15" s="23"/>
      <c r="N15" s="23"/>
      <c r="O15" s="23"/>
      <c r="P15" s="23"/>
      <c r="Q15" s="23"/>
      <c r="R15" s="23"/>
      <c r="S15" s="23"/>
      <c r="T15" s="23"/>
      <c r="U15" s="23"/>
      <c r="V15" s="23"/>
      <c r="W15" s="23"/>
      <c r="X15" s="23"/>
      <c r="Y15" s="23"/>
      <c r="Z15" s="23"/>
      <c r="AA15" s="23"/>
      <c r="AB15" s="23"/>
      <c r="AC15" s="23"/>
      <c r="AD15" s="23"/>
      <c r="AE15" s="23"/>
    </row>
    <row r="16" spans="1:31" x14ac:dyDescent="0.2">
      <c r="B16" s="16"/>
      <c r="C16" s="23"/>
      <c r="D16" s="23"/>
      <c r="E16" s="23"/>
      <c r="F16" s="23"/>
      <c r="G16" s="23"/>
      <c r="H16" s="23"/>
      <c r="I16" s="16"/>
      <c r="J16" s="24"/>
      <c r="K16" s="24"/>
      <c r="L16" s="23"/>
      <c r="M16" s="23"/>
      <c r="N16" s="23"/>
      <c r="O16" s="23"/>
      <c r="P16" s="23"/>
      <c r="Q16" s="23"/>
      <c r="R16" s="23"/>
      <c r="S16" s="23"/>
      <c r="T16" s="23"/>
      <c r="U16" s="23"/>
      <c r="V16" s="23"/>
      <c r="W16" s="23"/>
      <c r="X16" s="23"/>
      <c r="Y16" s="23"/>
      <c r="Z16" s="23"/>
      <c r="AA16" s="23"/>
      <c r="AB16" s="23"/>
      <c r="AC16" s="23"/>
      <c r="AD16" s="23"/>
      <c r="AE16" s="23"/>
    </row>
    <row r="17" spans="1:31" x14ac:dyDescent="0.2">
      <c r="B17" s="16"/>
      <c r="C17" s="23"/>
      <c r="D17" s="23"/>
      <c r="E17" s="23"/>
      <c r="F17" s="23"/>
      <c r="G17" s="23"/>
      <c r="H17" s="23"/>
      <c r="I17" s="16"/>
      <c r="J17" s="24"/>
      <c r="K17" s="24"/>
      <c r="L17" s="23"/>
      <c r="M17" s="23"/>
      <c r="N17" s="23"/>
      <c r="O17" s="23"/>
      <c r="P17" s="23"/>
      <c r="Q17" s="23"/>
      <c r="R17" s="23"/>
      <c r="S17" s="23"/>
      <c r="T17" s="23"/>
      <c r="U17" s="23"/>
      <c r="V17" s="23"/>
      <c r="W17" s="23"/>
      <c r="X17" s="23"/>
      <c r="Y17" s="23"/>
      <c r="Z17" s="23"/>
      <c r="AA17" s="23"/>
      <c r="AB17" s="23"/>
      <c r="AC17" s="23"/>
      <c r="AD17" s="23"/>
      <c r="AE17" s="23"/>
    </row>
    <row r="18" spans="1:31" x14ac:dyDescent="0.2">
      <c r="J18" s="16"/>
      <c r="K18" s="16"/>
    </row>
    <row r="20" spans="1:31" x14ac:dyDescent="0.2">
      <c r="B20" s="16"/>
      <c r="D20" s="16"/>
      <c r="E20" s="16"/>
      <c r="F20" s="16"/>
      <c r="I20" s="16"/>
      <c r="J20" s="16"/>
      <c r="K20" s="16"/>
      <c r="AC20" s="16"/>
      <c r="AD20" s="16"/>
      <c r="AE20" s="16"/>
    </row>
    <row r="23" spans="1:31" x14ac:dyDescent="0.2">
      <c r="A23" s="25"/>
      <c r="B23" s="25"/>
      <c r="C23" s="25"/>
      <c r="D23" s="25"/>
      <c r="E23" s="25"/>
      <c r="F23" s="25"/>
      <c r="G23" s="26"/>
      <c r="H23" s="26"/>
      <c r="I23" s="26"/>
      <c r="J23" s="26"/>
      <c r="K23" s="26"/>
      <c r="L23" s="25"/>
      <c r="M23" s="25"/>
      <c r="N23" s="25"/>
      <c r="O23" s="25"/>
      <c r="P23" s="25"/>
      <c r="Q23" s="25"/>
      <c r="R23" s="25"/>
      <c r="S23" s="25"/>
      <c r="T23" s="25"/>
      <c r="U23" s="25"/>
      <c r="V23" s="25"/>
      <c r="W23" s="25"/>
      <c r="X23" s="25"/>
      <c r="Y23" s="25"/>
      <c r="Z23" s="25"/>
      <c r="AA23" s="25"/>
      <c r="AB23" s="25"/>
      <c r="AC23" s="25"/>
      <c r="AD23" s="25"/>
      <c r="AE23" s="25"/>
    </row>
    <row r="24" spans="1:31" x14ac:dyDescent="0.2">
      <c r="A24" s="26"/>
      <c r="B24" s="25"/>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row>
    <row r="25" spans="1:31" x14ac:dyDescent="0.2">
      <c r="A25" s="25"/>
      <c r="B25" s="26"/>
      <c r="C25" s="25"/>
      <c r="D25" s="25"/>
      <c r="E25" s="25"/>
      <c r="F25" s="25"/>
      <c r="G25" s="26"/>
      <c r="H25" s="26"/>
      <c r="I25" s="26"/>
      <c r="J25" s="26"/>
      <c r="K25" s="26"/>
      <c r="L25" s="25"/>
      <c r="M25" s="25"/>
      <c r="N25" s="25"/>
      <c r="O25" s="25"/>
      <c r="P25" s="25"/>
      <c r="Q25" s="25"/>
      <c r="R25" s="25"/>
      <c r="S25" s="25"/>
      <c r="T25" s="25"/>
      <c r="U25" s="25"/>
      <c r="V25" s="25"/>
      <c r="W25" s="25"/>
      <c r="X25" s="25"/>
      <c r="Y25" s="25"/>
      <c r="Z25" s="25"/>
      <c r="AA25" s="25"/>
      <c r="AB25" s="25"/>
      <c r="AC25" s="25"/>
      <c r="AD25" s="25"/>
      <c r="AE25" s="25"/>
    </row>
  </sheetData>
  <sheetProtection selectLockedCells="1" selectUnlockedCells="1"/>
  <mergeCells count="1">
    <mergeCell ref="A1:B1"/>
  </mergeCells>
  <phoneticPr fontId="0" type="noConversion"/>
  <printOptions horizontalCentered="1" verticalCentered="1"/>
  <pageMargins left="0.78740157480314965" right="0.39370078740157483" top="0.47244094488188981" bottom="0.39370078740157483" header="0.47244094488188981" footer="0.39370078740157483"/>
  <pageSetup paperSize="9" pageOrder="overThenDown" orientation="portrait" r:id="rId1"/>
  <headerFooter alignWithMargins="0">
    <oddHeader>&amp;L&amp;D&amp;R&amp;F</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6161"/>
    <pageSetUpPr fitToPage="1"/>
  </sheetPr>
  <dimension ref="A1:AG40"/>
  <sheetViews>
    <sheetView showGridLines="0" zoomScaleNormal="100" zoomScaleSheetLayoutView="100" workbookViewId="0">
      <selection activeCell="C12" sqref="C12:D12"/>
    </sheetView>
  </sheetViews>
  <sheetFormatPr baseColWidth="10" defaultColWidth="11.42578125" defaultRowHeight="12.75" x14ac:dyDescent="0.2"/>
  <cols>
    <col min="1" max="1" width="1" style="135" customWidth="1"/>
    <col min="2" max="2" width="9.28515625" style="135" customWidth="1"/>
    <col min="3" max="3" width="13.42578125" style="135" customWidth="1"/>
    <col min="4" max="4" width="8" style="135" customWidth="1"/>
    <col min="5" max="5" width="18.42578125" style="135" customWidth="1"/>
    <col min="6" max="12" width="4.28515625" style="135" customWidth="1"/>
    <col min="13" max="13" width="4.5703125" style="135" customWidth="1"/>
    <col min="14" max="15" width="1.28515625" style="135" customWidth="1"/>
    <col min="16" max="23" width="4.28515625" style="135" customWidth="1"/>
    <col min="24" max="25" width="5.28515625" style="135" customWidth="1"/>
    <col min="26" max="29" width="4.28515625" style="135" hidden="1" customWidth="1"/>
    <col min="30" max="213" width="4.28515625" style="135" customWidth="1"/>
    <col min="214" max="16384" width="11.42578125" style="135"/>
  </cols>
  <sheetData>
    <row r="1" spans="1:30" ht="12.95" customHeight="1" x14ac:dyDescent="0.2">
      <c r="A1" s="1"/>
      <c r="B1" s="2"/>
      <c r="C1" s="2"/>
      <c r="D1" s="2"/>
      <c r="E1" s="2"/>
      <c r="F1" s="2"/>
      <c r="G1" s="2"/>
      <c r="H1" s="2"/>
      <c r="I1" s="2"/>
      <c r="J1" s="2"/>
      <c r="K1" s="2"/>
      <c r="L1" s="2"/>
      <c r="M1" s="2"/>
      <c r="N1" s="133"/>
      <c r="O1" s="1"/>
      <c r="P1" s="2"/>
      <c r="Q1" s="2"/>
      <c r="R1" s="2"/>
      <c r="S1" s="2"/>
      <c r="T1" s="2"/>
      <c r="U1" s="2"/>
      <c r="V1" s="2"/>
      <c r="W1" s="2"/>
      <c r="X1" s="2"/>
      <c r="Y1" s="133"/>
      <c r="Z1" s="134"/>
      <c r="AA1" s="134"/>
      <c r="AB1" s="134"/>
      <c r="AC1" s="134"/>
    </row>
    <row r="2" spans="1:30" ht="26.25" customHeight="1" x14ac:dyDescent="0.4">
      <c r="A2" s="3"/>
      <c r="B2" s="249" t="s">
        <v>199</v>
      </c>
      <c r="C2" s="250"/>
      <c r="D2" s="250"/>
      <c r="E2" s="250"/>
      <c r="F2" s="250"/>
      <c r="G2" s="250"/>
      <c r="H2" s="250"/>
      <c r="I2" s="271"/>
      <c r="J2" s="271"/>
      <c r="K2" s="271"/>
      <c r="L2" s="270"/>
      <c r="M2" s="270"/>
      <c r="N2" s="136"/>
      <c r="O2" s="4"/>
      <c r="P2" s="269"/>
      <c r="Q2" s="269"/>
      <c r="R2" s="269"/>
      <c r="S2" s="253" t="s">
        <v>130</v>
      </c>
      <c r="T2" s="253"/>
      <c r="U2" s="253"/>
      <c r="V2" s="254"/>
      <c r="W2" s="254"/>
      <c r="X2" s="254"/>
      <c r="Y2" s="137"/>
      <c r="Z2" s="134"/>
      <c r="AA2" s="134"/>
      <c r="AB2" s="134"/>
      <c r="AC2" s="134"/>
    </row>
    <row r="3" spans="1:30" x14ac:dyDescent="0.2">
      <c r="A3" s="3"/>
      <c r="B3" s="4"/>
      <c r="C3" s="4"/>
      <c r="D3" s="4"/>
      <c r="E3" s="4"/>
      <c r="F3" s="4"/>
      <c r="G3" s="4"/>
      <c r="H3" s="4"/>
      <c r="I3" s="138"/>
      <c r="J3" s="139"/>
      <c r="K3" s="140"/>
      <c r="L3" s="140"/>
      <c r="M3" s="140"/>
      <c r="N3" s="141"/>
      <c r="O3" s="4"/>
      <c r="P3" s="4"/>
      <c r="Q3" s="4"/>
      <c r="R3" s="4"/>
      <c r="S3" s="254"/>
      <c r="T3" s="254"/>
      <c r="U3" s="254"/>
      <c r="V3" s="254"/>
      <c r="W3" s="254"/>
      <c r="X3" s="254"/>
      <c r="Y3" s="137"/>
      <c r="Z3" s="134"/>
      <c r="AA3" s="134"/>
      <c r="AB3" s="134"/>
      <c r="AC3" s="134"/>
    </row>
    <row r="4" spans="1:30" ht="15" customHeight="1" x14ac:dyDescent="0.2">
      <c r="A4" s="3"/>
      <c r="B4" s="5" t="s">
        <v>2</v>
      </c>
      <c r="C4" s="261"/>
      <c r="D4" s="261"/>
      <c r="E4" s="261"/>
      <c r="F4" s="262"/>
      <c r="G4" s="263"/>
      <c r="H4" s="264"/>
      <c r="I4" s="255" t="s">
        <v>181</v>
      </c>
      <c r="J4" s="255"/>
      <c r="K4" s="255"/>
      <c r="L4" s="256"/>
      <c r="M4" s="256"/>
      <c r="N4" s="257"/>
      <c r="O4" s="4"/>
      <c r="P4" s="265"/>
      <c r="Q4" s="266"/>
      <c r="R4" s="267"/>
      <c r="S4" s="254"/>
      <c r="T4" s="254"/>
      <c r="U4" s="254"/>
      <c r="V4" s="254"/>
      <c r="W4" s="254"/>
      <c r="X4" s="254"/>
      <c r="Y4" s="137"/>
      <c r="Z4" s="134"/>
      <c r="AA4" s="134"/>
      <c r="AB4" s="134"/>
      <c r="AC4" s="134"/>
    </row>
    <row r="5" spans="1:30" ht="13.15" customHeight="1" x14ac:dyDescent="0.2">
      <c r="A5" s="3"/>
      <c r="B5" s="100" t="s">
        <v>3</v>
      </c>
      <c r="C5" s="117"/>
      <c r="D5" s="116"/>
      <c r="E5" s="131" t="s">
        <v>172</v>
      </c>
      <c r="F5" s="190"/>
      <c r="G5" s="190"/>
      <c r="H5" s="131"/>
      <c r="I5" s="256"/>
      <c r="J5" s="256"/>
      <c r="K5" s="256"/>
      <c r="L5" s="256"/>
      <c r="M5" s="256"/>
      <c r="N5" s="257"/>
      <c r="O5" s="4"/>
      <c r="P5" s="6"/>
      <c r="Q5" s="6"/>
      <c r="R5" s="6"/>
      <c r="S5" s="254"/>
      <c r="T5" s="254"/>
      <c r="U5" s="254"/>
      <c r="V5" s="254"/>
      <c r="W5" s="254"/>
      <c r="X5" s="254"/>
      <c r="Y5" s="137"/>
      <c r="Z5" s="134"/>
      <c r="AA5" s="134"/>
      <c r="AB5" s="134"/>
      <c r="AC5" s="134"/>
    </row>
    <row r="6" spans="1:30" ht="20.25" customHeight="1" x14ac:dyDescent="0.2">
      <c r="A6" s="3"/>
      <c r="B6" s="5" t="s">
        <v>4</v>
      </c>
      <c r="C6" s="261"/>
      <c r="D6" s="261"/>
      <c r="E6" s="261"/>
      <c r="F6" s="262"/>
      <c r="G6" s="263"/>
      <c r="H6" s="264"/>
      <c r="I6" s="256"/>
      <c r="J6" s="256"/>
      <c r="K6" s="256"/>
      <c r="L6" s="256"/>
      <c r="M6" s="256"/>
      <c r="N6" s="257"/>
      <c r="O6" s="4"/>
      <c r="P6" s="265"/>
      <c r="Q6" s="266"/>
      <c r="R6" s="267"/>
      <c r="S6" s="254"/>
      <c r="T6" s="254"/>
      <c r="U6" s="254"/>
      <c r="V6" s="254"/>
      <c r="W6" s="254"/>
      <c r="X6" s="254"/>
      <c r="Y6" s="137"/>
      <c r="Z6" s="134"/>
      <c r="AA6" s="134"/>
      <c r="AB6" s="134"/>
      <c r="AC6" s="134"/>
    </row>
    <row r="7" spans="1:30" ht="13.15" customHeight="1" x14ac:dyDescent="0.2">
      <c r="A7" s="3"/>
      <c r="B7" s="99" t="s">
        <v>5</v>
      </c>
      <c r="C7" s="118"/>
      <c r="D7" s="132"/>
      <c r="E7" s="132"/>
      <c r="F7" s="132"/>
      <c r="G7" s="132"/>
      <c r="H7" s="191"/>
      <c r="I7" s="256"/>
      <c r="J7" s="256"/>
      <c r="K7" s="256"/>
      <c r="L7" s="256"/>
      <c r="M7" s="256"/>
      <c r="N7" s="257"/>
      <c r="O7" s="4"/>
      <c r="P7" s="7"/>
      <c r="Q7" s="7"/>
      <c r="R7" s="7"/>
      <c r="S7" s="254"/>
      <c r="T7" s="254"/>
      <c r="U7" s="254"/>
      <c r="V7" s="254"/>
      <c r="W7" s="254"/>
      <c r="X7" s="254"/>
      <c r="Y7" s="137"/>
      <c r="Z7" s="134"/>
      <c r="AA7" s="134"/>
      <c r="AB7" s="134"/>
      <c r="AC7" s="134"/>
    </row>
    <row r="8" spans="1:30" ht="20.25" customHeight="1" x14ac:dyDescent="0.2">
      <c r="A8" s="3"/>
      <c r="B8" s="5" t="s">
        <v>6</v>
      </c>
      <c r="C8" s="261"/>
      <c r="D8" s="262"/>
      <c r="E8" s="262"/>
      <c r="F8" s="262"/>
      <c r="G8" s="262"/>
      <c r="H8" s="264"/>
      <c r="I8" s="256"/>
      <c r="J8" s="256"/>
      <c r="K8" s="256"/>
      <c r="L8" s="256"/>
      <c r="M8" s="256"/>
      <c r="N8" s="257"/>
      <c r="O8" s="3"/>
      <c r="P8" s="258" t="s">
        <v>179</v>
      </c>
      <c r="Q8" s="259"/>
      <c r="R8" s="260"/>
      <c r="S8" s="254"/>
      <c r="T8" s="254"/>
      <c r="U8" s="254"/>
      <c r="V8" s="254"/>
      <c r="W8" s="254"/>
      <c r="X8" s="254"/>
      <c r="Y8" s="137"/>
      <c r="Z8" s="134"/>
      <c r="AA8" s="134"/>
      <c r="AB8" s="134"/>
      <c r="AC8" s="134"/>
    </row>
    <row r="9" spans="1:30" ht="13.15" customHeight="1" thickBot="1" x14ac:dyDescent="0.25">
      <c r="A9" s="3"/>
      <c r="B9" s="7"/>
      <c r="C9" s="7"/>
      <c r="D9" s="7"/>
      <c r="E9" s="7"/>
      <c r="F9" s="7"/>
      <c r="G9" s="7"/>
      <c r="H9" s="7"/>
      <c r="I9" s="7"/>
      <c r="J9" s="7"/>
      <c r="K9" s="4"/>
      <c r="L9" s="7"/>
      <c r="M9" s="7"/>
      <c r="N9" s="137"/>
      <c r="O9" s="3"/>
      <c r="P9" s="7"/>
      <c r="Q9" s="7"/>
      <c r="R9" s="7"/>
      <c r="S9" s="7"/>
      <c r="T9" s="7"/>
      <c r="U9" s="4"/>
      <c r="V9" s="7"/>
      <c r="W9" s="7"/>
      <c r="X9" s="4"/>
      <c r="Y9" s="137"/>
      <c r="Z9" s="134"/>
      <c r="AA9" s="134"/>
      <c r="AB9" s="134"/>
      <c r="AC9" s="134"/>
    </row>
    <row r="10" spans="1:30" ht="18.75" customHeight="1" thickBot="1" x14ac:dyDescent="0.25">
      <c r="A10" s="3"/>
      <c r="B10" s="8"/>
      <c r="C10" s="8"/>
      <c r="D10" s="8"/>
      <c r="E10" s="143"/>
      <c r="F10" s="268" t="s">
        <v>91</v>
      </c>
      <c r="G10" s="268"/>
      <c r="H10" s="268"/>
      <c r="I10" s="268"/>
      <c r="J10" s="268"/>
      <c r="K10" s="268"/>
      <c r="L10" s="268"/>
      <c r="M10" s="268"/>
      <c r="N10" s="144"/>
      <c r="O10" s="9"/>
      <c r="P10" s="274" t="s">
        <v>92</v>
      </c>
      <c r="Q10" s="274"/>
      <c r="R10" s="274"/>
      <c r="S10" s="274"/>
      <c r="T10" s="274"/>
      <c r="U10" s="274"/>
      <c r="V10" s="274"/>
      <c r="W10" s="274"/>
      <c r="X10" s="103"/>
      <c r="Y10" s="103"/>
      <c r="Z10" s="145"/>
      <c r="AA10" s="145"/>
      <c r="AB10" s="145"/>
      <c r="AC10" s="145"/>
      <c r="AD10" s="145"/>
    </row>
    <row r="11" spans="1:30" ht="78.75" customHeight="1" thickBot="1" x14ac:dyDescent="0.25">
      <c r="A11" s="3"/>
      <c r="B11" s="146"/>
      <c r="C11" s="272" t="s">
        <v>85</v>
      </c>
      <c r="D11" s="273"/>
      <c r="E11" s="147" t="s">
        <v>86</v>
      </c>
      <c r="F11" s="148" t="s">
        <v>122</v>
      </c>
      <c r="G11" s="148" t="s">
        <v>123</v>
      </c>
      <c r="H11" s="148" t="s">
        <v>124</v>
      </c>
      <c r="I11" s="148" t="s">
        <v>125</v>
      </c>
      <c r="J11" s="148" t="s">
        <v>126</v>
      </c>
      <c r="K11" s="148" t="s">
        <v>127</v>
      </c>
      <c r="L11" s="148" t="s">
        <v>128</v>
      </c>
      <c r="M11" s="148" t="s">
        <v>129</v>
      </c>
      <c r="N11" s="149"/>
      <c r="O11" s="10"/>
      <c r="P11" s="105" t="s">
        <v>122</v>
      </c>
      <c r="Q11" s="105" t="s">
        <v>123</v>
      </c>
      <c r="R11" s="105" t="s">
        <v>124</v>
      </c>
      <c r="S11" s="105" t="s">
        <v>125</v>
      </c>
      <c r="T11" s="105" t="s">
        <v>126</v>
      </c>
      <c r="U11" s="105" t="s">
        <v>127</v>
      </c>
      <c r="V11" s="105" t="s">
        <v>128</v>
      </c>
      <c r="W11" s="105" t="s">
        <v>129</v>
      </c>
      <c r="X11" s="106" t="s">
        <v>108</v>
      </c>
      <c r="Y11" s="107" t="s">
        <v>117</v>
      </c>
      <c r="Z11" s="150" t="s">
        <v>73</v>
      </c>
      <c r="AA11" s="150" t="s">
        <v>74</v>
      </c>
      <c r="AB11" s="150" t="s">
        <v>75</v>
      </c>
      <c r="AC11" s="150" t="s">
        <v>76</v>
      </c>
      <c r="AD11" s="145"/>
    </row>
    <row r="12" spans="1:30" ht="17.100000000000001" customHeight="1" thickBot="1" x14ac:dyDescent="0.25">
      <c r="A12" s="3"/>
      <c r="B12" s="28">
        <v>1</v>
      </c>
      <c r="C12" s="251"/>
      <c r="D12" s="252"/>
      <c r="E12" s="111"/>
      <c r="F12" s="102"/>
      <c r="G12" s="102"/>
      <c r="H12" s="102"/>
      <c r="I12" s="102"/>
      <c r="J12" s="102"/>
      <c r="K12" s="102"/>
      <c r="L12" s="102"/>
      <c r="M12" s="104"/>
      <c r="N12" s="11"/>
      <c r="O12" s="11"/>
      <c r="P12" s="102"/>
      <c r="Q12" s="102"/>
      <c r="R12" s="102"/>
      <c r="S12" s="102"/>
      <c r="T12" s="102"/>
      <c r="U12" s="102"/>
      <c r="V12" s="102"/>
      <c r="W12" s="102"/>
      <c r="X12" s="104"/>
      <c r="Y12" s="203"/>
      <c r="Z12" s="151" t="str">
        <f t="shared" ref="Z12:Z23" si="0">IF(AND(W12="j",M12="n"),"S","0")</f>
        <v>0</v>
      </c>
      <c r="AA12" s="151">
        <f t="shared" ref="AA12:AA23" si="1">W12</f>
        <v>0</v>
      </c>
      <c r="AB12" s="151" t="str">
        <f>IF(W12="f","F","0")</f>
        <v>0</v>
      </c>
      <c r="AC12" s="151" t="str">
        <f t="shared" ref="AC12:AC23" si="2">IF(M12="J","S","0")</f>
        <v>0</v>
      </c>
      <c r="AD12" s="145"/>
    </row>
    <row r="13" spans="1:30" ht="17.100000000000001" customHeight="1" thickBot="1" x14ac:dyDescent="0.25">
      <c r="A13" s="3"/>
      <c r="B13" s="28">
        <v>2</v>
      </c>
      <c r="C13" s="275"/>
      <c r="D13" s="252"/>
      <c r="E13" s="112"/>
      <c r="F13" s="27"/>
      <c r="G13" s="27"/>
      <c r="H13" s="27"/>
      <c r="I13" s="27"/>
      <c r="J13" s="27"/>
      <c r="K13" s="27"/>
      <c r="L13" s="27"/>
      <c r="M13" s="72"/>
      <c r="N13" s="11"/>
      <c r="O13" s="11"/>
      <c r="P13" s="27"/>
      <c r="Q13" s="27"/>
      <c r="R13" s="27"/>
      <c r="S13" s="27"/>
      <c r="T13" s="27"/>
      <c r="U13" s="27"/>
      <c r="V13" s="27"/>
      <c r="W13" s="27"/>
      <c r="X13" s="72"/>
      <c r="Y13" s="204"/>
      <c r="Z13" s="151" t="str">
        <f t="shared" si="0"/>
        <v>0</v>
      </c>
      <c r="AA13" s="151">
        <f t="shared" si="1"/>
        <v>0</v>
      </c>
      <c r="AB13" s="151" t="str">
        <f t="shared" ref="AB13:AB23" si="3">IF(W13="f","F","0")</f>
        <v>0</v>
      </c>
      <c r="AC13" s="151" t="str">
        <f t="shared" si="2"/>
        <v>0</v>
      </c>
      <c r="AD13" s="145"/>
    </row>
    <row r="14" spans="1:30" ht="17.100000000000001" customHeight="1" thickBot="1" x14ac:dyDescent="0.25">
      <c r="A14" s="3"/>
      <c r="B14" s="28">
        <v>3</v>
      </c>
      <c r="C14" s="275"/>
      <c r="D14" s="252"/>
      <c r="E14" s="112"/>
      <c r="F14" s="27"/>
      <c r="G14" s="27"/>
      <c r="H14" s="27"/>
      <c r="I14" s="27"/>
      <c r="J14" s="27"/>
      <c r="K14" s="27"/>
      <c r="L14" s="27"/>
      <c r="M14" s="72"/>
      <c r="N14" s="11"/>
      <c r="O14" s="11"/>
      <c r="P14" s="27"/>
      <c r="Q14" s="27"/>
      <c r="R14" s="27"/>
      <c r="S14" s="27"/>
      <c r="T14" s="27"/>
      <c r="U14" s="27"/>
      <c r="V14" s="27"/>
      <c r="W14" s="27"/>
      <c r="X14" s="72"/>
      <c r="Y14" s="204"/>
      <c r="Z14" s="151" t="str">
        <f t="shared" si="0"/>
        <v>0</v>
      </c>
      <c r="AA14" s="151">
        <f t="shared" si="1"/>
        <v>0</v>
      </c>
      <c r="AB14" s="151" t="str">
        <f t="shared" si="3"/>
        <v>0</v>
      </c>
      <c r="AC14" s="151" t="str">
        <f t="shared" si="2"/>
        <v>0</v>
      </c>
      <c r="AD14" s="145"/>
    </row>
    <row r="15" spans="1:30" ht="17.100000000000001" customHeight="1" thickBot="1" x14ac:dyDescent="0.25">
      <c r="A15" s="3"/>
      <c r="B15" s="28">
        <v>4</v>
      </c>
      <c r="C15" s="275"/>
      <c r="D15" s="252"/>
      <c r="E15" s="112"/>
      <c r="F15" s="27"/>
      <c r="G15" s="27"/>
      <c r="H15" s="27"/>
      <c r="I15" s="27"/>
      <c r="J15" s="27"/>
      <c r="K15" s="27"/>
      <c r="L15" s="27"/>
      <c r="M15" s="72"/>
      <c r="N15" s="11"/>
      <c r="O15" s="11"/>
      <c r="P15" s="27"/>
      <c r="Q15" s="27"/>
      <c r="R15" s="27"/>
      <c r="S15" s="27"/>
      <c r="T15" s="27"/>
      <c r="U15" s="27"/>
      <c r="V15" s="27"/>
      <c r="W15" s="27"/>
      <c r="X15" s="72"/>
      <c r="Y15" s="204"/>
      <c r="Z15" s="151" t="str">
        <f t="shared" si="0"/>
        <v>0</v>
      </c>
      <c r="AA15" s="151">
        <f t="shared" si="1"/>
        <v>0</v>
      </c>
      <c r="AB15" s="151" t="str">
        <f t="shared" si="3"/>
        <v>0</v>
      </c>
      <c r="AC15" s="151" t="str">
        <f t="shared" si="2"/>
        <v>0</v>
      </c>
      <c r="AD15" s="145"/>
    </row>
    <row r="16" spans="1:30" ht="17.100000000000001" customHeight="1" thickBot="1" x14ac:dyDescent="0.25">
      <c r="A16" s="3"/>
      <c r="B16" s="28">
        <v>5</v>
      </c>
      <c r="C16" s="275"/>
      <c r="D16" s="252"/>
      <c r="E16" s="111"/>
      <c r="F16" s="27"/>
      <c r="G16" s="27"/>
      <c r="H16" s="27"/>
      <c r="I16" s="27"/>
      <c r="J16" s="27"/>
      <c r="K16" s="27"/>
      <c r="L16" s="27"/>
      <c r="M16" s="72"/>
      <c r="N16" s="11"/>
      <c r="O16" s="11"/>
      <c r="P16" s="27"/>
      <c r="Q16" s="27"/>
      <c r="R16" s="27"/>
      <c r="S16" s="27"/>
      <c r="T16" s="27"/>
      <c r="U16" s="27"/>
      <c r="V16" s="27"/>
      <c r="W16" s="27"/>
      <c r="X16" s="72"/>
      <c r="Y16" s="204"/>
      <c r="Z16" s="151" t="str">
        <f t="shared" si="0"/>
        <v>0</v>
      </c>
      <c r="AA16" s="151">
        <f t="shared" si="1"/>
        <v>0</v>
      </c>
      <c r="AB16" s="151" t="str">
        <f t="shared" si="3"/>
        <v>0</v>
      </c>
      <c r="AC16" s="151" t="str">
        <f t="shared" si="2"/>
        <v>0</v>
      </c>
      <c r="AD16" s="145"/>
    </row>
    <row r="17" spans="1:33" ht="17.100000000000001" customHeight="1" thickBot="1" x14ac:dyDescent="0.25">
      <c r="A17" s="3"/>
      <c r="B17" s="28">
        <v>6</v>
      </c>
      <c r="C17" s="275"/>
      <c r="D17" s="252"/>
      <c r="E17" s="112"/>
      <c r="F17" s="27"/>
      <c r="G17" s="27"/>
      <c r="H17" s="27"/>
      <c r="I17" s="27"/>
      <c r="J17" s="27"/>
      <c r="K17" s="27"/>
      <c r="L17" s="27"/>
      <c r="M17" s="72"/>
      <c r="N17" s="11"/>
      <c r="O17" s="11"/>
      <c r="P17" s="27"/>
      <c r="Q17" s="27"/>
      <c r="R17" s="27"/>
      <c r="S17" s="27"/>
      <c r="T17" s="27"/>
      <c r="U17" s="27"/>
      <c r="V17" s="27"/>
      <c r="W17" s="27"/>
      <c r="X17" s="72"/>
      <c r="Y17" s="204"/>
      <c r="Z17" s="151" t="str">
        <f t="shared" si="0"/>
        <v>0</v>
      </c>
      <c r="AA17" s="151">
        <f t="shared" si="1"/>
        <v>0</v>
      </c>
      <c r="AB17" s="151" t="str">
        <f t="shared" si="3"/>
        <v>0</v>
      </c>
      <c r="AC17" s="151" t="str">
        <f t="shared" si="2"/>
        <v>0</v>
      </c>
      <c r="AD17" s="145"/>
    </row>
    <row r="18" spans="1:33" ht="17.100000000000001" customHeight="1" thickBot="1" x14ac:dyDescent="0.25">
      <c r="A18" s="3"/>
      <c r="B18" s="28">
        <v>7</v>
      </c>
      <c r="C18" s="275"/>
      <c r="D18" s="252"/>
      <c r="E18" s="112"/>
      <c r="F18" s="27"/>
      <c r="G18" s="27"/>
      <c r="H18" s="27"/>
      <c r="I18" s="27"/>
      <c r="J18" s="27"/>
      <c r="K18" s="27"/>
      <c r="L18" s="27"/>
      <c r="M18" s="72"/>
      <c r="N18" s="11"/>
      <c r="O18" s="11"/>
      <c r="P18" s="27"/>
      <c r="Q18" s="27"/>
      <c r="R18" s="27"/>
      <c r="S18" s="27"/>
      <c r="T18" s="27"/>
      <c r="U18" s="27"/>
      <c r="V18" s="27"/>
      <c r="W18" s="27"/>
      <c r="X18" s="72"/>
      <c r="Y18" s="204"/>
      <c r="Z18" s="151" t="str">
        <f t="shared" si="0"/>
        <v>0</v>
      </c>
      <c r="AA18" s="151">
        <f t="shared" si="1"/>
        <v>0</v>
      </c>
      <c r="AB18" s="151" t="str">
        <f t="shared" si="3"/>
        <v>0</v>
      </c>
      <c r="AC18" s="151" t="str">
        <f t="shared" si="2"/>
        <v>0</v>
      </c>
      <c r="AD18" s="145"/>
    </row>
    <row r="19" spans="1:33" ht="17.100000000000001" customHeight="1" thickBot="1" x14ac:dyDescent="0.25">
      <c r="A19" s="3"/>
      <c r="B19" s="28">
        <v>8</v>
      </c>
      <c r="C19" s="275"/>
      <c r="D19" s="252"/>
      <c r="E19" s="112"/>
      <c r="F19" s="27"/>
      <c r="G19" s="27"/>
      <c r="H19" s="27"/>
      <c r="I19" s="27"/>
      <c r="J19" s="27"/>
      <c r="K19" s="27"/>
      <c r="L19" s="27"/>
      <c r="M19" s="72"/>
      <c r="N19" s="11"/>
      <c r="O19" s="11"/>
      <c r="P19" s="27"/>
      <c r="Q19" s="27"/>
      <c r="R19" s="27"/>
      <c r="S19" s="27"/>
      <c r="T19" s="27"/>
      <c r="U19" s="27"/>
      <c r="V19" s="27"/>
      <c r="W19" s="27"/>
      <c r="X19" s="72"/>
      <c r="Y19" s="204"/>
      <c r="Z19" s="151" t="str">
        <f t="shared" si="0"/>
        <v>0</v>
      </c>
      <c r="AA19" s="151">
        <f t="shared" si="1"/>
        <v>0</v>
      </c>
      <c r="AB19" s="151" t="str">
        <f t="shared" si="3"/>
        <v>0</v>
      </c>
      <c r="AC19" s="151" t="str">
        <f t="shared" si="2"/>
        <v>0</v>
      </c>
      <c r="AD19" s="145"/>
    </row>
    <row r="20" spans="1:33" ht="17.100000000000001" customHeight="1" thickBot="1" x14ac:dyDescent="0.25">
      <c r="A20" s="3"/>
      <c r="B20" s="28">
        <v>9</v>
      </c>
      <c r="C20" s="275"/>
      <c r="D20" s="252"/>
      <c r="E20" s="112"/>
      <c r="F20" s="27"/>
      <c r="G20" s="27"/>
      <c r="H20" s="27"/>
      <c r="I20" s="27"/>
      <c r="J20" s="27"/>
      <c r="K20" s="27"/>
      <c r="L20" s="27"/>
      <c r="M20" s="72"/>
      <c r="N20" s="11"/>
      <c r="O20" s="11"/>
      <c r="P20" s="27"/>
      <c r="Q20" s="27"/>
      <c r="R20" s="27"/>
      <c r="S20" s="27"/>
      <c r="T20" s="27"/>
      <c r="U20" s="27"/>
      <c r="V20" s="27"/>
      <c r="W20" s="27"/>
      <c r="X20" s="72"/>
      <c r="Y20" s="204"/>
      <c r="Z20" s="151" t="str">
        <f t="shared" si="0"/>
        <v>0</v>
      </c>
      <c r="AA20" s="151">
        <f t="shared" si="1"/>
        <v>0</v>
      </c>
      <c r="AB20" s="151" t="str">
        <f t="shared" si="3"/>
        <v>0</v>
      </c>
      <c r="AC20" s="151" t="str">
        <f t="shared" si="2"/>
        <v>0</v>
      </c>
      <c r="AD20" s="145"/>
    </row>
    <row r="21" spans="1:33" ht="17.100000000000001" customHeight="1" thickBot="1" x14ac:dyDescent="0.25">
      <c r="A21" s="3"/>
      <c r="B21" s="29">
        <v>10</v>
      </c>
      <c r="C21" s="275"/>
      <c r="D21" s="252"/>
      <c r="E21" s="113"/>
      <c r="F21" s="27"/>
      <c r="G21" s="27"/>
      <c r="H21" s="27"/>
      <c r="I21" s="27"/>
      <c r="J21" s="27"/>
      <c r="K21" s="27"/>
      <c r="L21" s="27"/>
      <c r="M21" s="72"/>
      <c r="N21" s="11"/>
      <c r="O21" s="11"/>
      <c r="P21" s="27"/>
      <c r="Q21" s="27"/>
      <c r="R21" s="27"/>
      <c r="S21" s="27"/>
      <c r="T21" s="27"/>
      <c r="U21" s="27"/>
      <c r="V21" s="27"/>
      <c r="W21" s="27"/>
      <c r="X21" s="72"/>
      <c r="Y21" s="204"/>
      <c r="Z21" s="151" t="str">
        <f t="shared" si="0"/>
        <v>0</v>
      </c>
      <c r="AA21" s="151">
        <f t="shared" si="1"/>
        <v>0</v>
      </c>
      <c r="AB21" s="151" t="str">
        <f t="shared" si="3"/>
        <v>0</v>
      </c>
      <c r="AC21" s="151" t="str">
        <f t="shared" si="2"/>
        <v>0</v>
      </c>
      <c r="AD21" s="145"/>
    </row>
    <row r="22" spans="1:33" ht="17.100000000000001" customHeight="1" thickBot="1" x14ac:dyDescent="0.25">
      <c r="A22" s="3"/>
      <c r="B22" s="46">
        <v>11</v>
      </c>
      <c r="C22" s="275"/>
      <c r="D22" s="252"/>
      <c r="E22" s="114"/>
      <c r="F22" s="27"/>
      <c r="G22" s="27"/>
      <c r="H22" s="27"/>
      <c r="I22" s="27"/>
      <c r="J22" s="27"/>
      <c r="K22" s="27"/>
      <c r="L22" s="27"/>
      <c r="M22" s="72"/>
      <c r="N22" s="11"/>
      <c r="O22" s="11"/>
      <c r="P22" s="27"/>
      <c r="Q22" s="27"/>
      <c r="R22" s="27"/>
      <c r="S22" s="27"/>
      <c r="T22" s="27"/>
      <c r="U22" s="27"/>
      <c r="V22" s="27"/>
      <c r="W22" s="27"/>
      <c r="X22" s="72"/>
      <c r="Y22" s="204"/>
      <c r="Z22" s="151" t="str">
        <f t="shared" si="0"/>
        <v>0</v>
      </c>
      <c r="AA22" s="151">
        <f t="shared" si="1"/>
        <v>0</v>
      </c>
      <c r="AB22" s="151" t="str">
        <f t="shared" si="3"/>
        <v>0</v>
      </c>
      <c r="AC22" s="151" t="str">
        <f t="shared" si="2"/>
        <v>0</v>
      </c>
      <c r="AD22" s="145"/>
    </row>
    <row r="23" spans="1:33" ht="17.100000000000001" customHeight="1" thickBot="1" x14ac:dyDescent="0.25">
      <c r="A23" s="3"/>
      <c r="B23" s="47">
        <v>12</v>
      </c>
      <c r="C23" s="251"/>
      <c r="D23" s="252"/>
      <c r="E23" s="115"/>
      <c r="F23" s="27"/>
      <c r="G23" s="27"/>
      <c r="H23" s="27"/>
      <c r="I23" s="27"/>
      <c r="J23" s="27"/>
      <c r="K23" s="27"/>
      <c r="L23" s="27"/>
      <c r="M23" s="72"/>
      <c r="N23" s="11"/>
      <c r="O23" s="11"/>
      <c r="P23" s="27"/>
      <c r="Q23" s="27"/>
      <c r="R23" s="27"/>
      <c r="S23" s="27"/>
      <c r="T23" s="27"/>
      <c r="U23" s="27"/>
      <c r="V23" s="27"/>
      <c r="W23" s="27"/>
      <c r="X23" s="72"/>
      <c r="Y23" s="204"/>
      <c r="Z23" s="151" t="str">
        <f t="shared" si="0"/>
        <v>0</v>
      </c>
      <c r="AA23" s="151">
        <f t="shared" si="1"/>
        <v>0</v>
      </c>
      <c r="AB23" s="151" t="str">
        <f t="shared" si="3"/>
        <v>0</v>
      </c>
      <c r="AC23" s="151" t="str">
        <f t="shared" si="2"/>
        <v>0</v>
      </c>
      <c r="AD23" s="145"/>
    </row>
    <row r="24" spans="1:33" ht="19.5" customHeight="1" x14ac:dyDescent="0.2">
      <c r="A24" s="3"/>
      <c r="B24" s="276"/>
      <c r="C24" s="276"/>
      <c r="D24" s="276"/>
      <c r="E24" s="276"/>
      <c r="F24" s="277"/>
      <c r="G24" s="277"/>
      <c r="H24" s="254"/>
      <c r="I24" s="254"/>
      <c r="J24" s="254"/>
      <c r="K24" s="278"/>
      <c r="L24" s="278"/>
      <c r="M24" s="278"/>
      <c r="N24" s="137"/>
      <c r="O24" s="3"/>
      <c r="P24" s="271"/>
      <c r="Q24" s="271"/>
      <c r="R24" s="271"/>
      <c r="S24" s="271"/>
      <c r="T24" s="271"/>
      <c r="U24" s="4"/>
      <c r="V24" s="271"/>
      <c r="W24" s="271"/>
      <c r="X24" s="271"/>
      <c r="Y24" s="137"/>
      <c r="Z24" s="145"/>
      <c r="AA24" s="145"/>
      <c r="AB24" s="145"/>
      <c r="AC24" s="145"/>
      <c r="AD24" s="145"/>
    </row>
    <row r="25" spans="1:33" ht="13.5" thickBot="1" x14ac:dyDescent="0.25">
      <c r="A25" s="152"/>
      <c r="B25" s="153"/>
      <c r="C25" s="154"/>
      <c r="D25" s="154"/>
      <c r="E25" s="154"/>
      <c r="F25" s="154"/>
      <c r="G25" s="154"/>
      <c r="H25" s="154"/>
      <c r="I25" s="154"/>
      <c r="J25" s="154"/>
      <c r="K25" s="154"/>
      <c r="L25" s="154"/>
      <c r="M25" s="154"/>
      <c r="N25" s="155"/>
      <c r="O25" s="152"/>
      <c r="P25" s="154"/>
      <c r="Q25" s="154"/>
      <c r="R25" s="154"/>
      <c r="S25" s="154"/>
      <c r="T25" s="154"/>
      <c r="U25" s="154"/>
      <c r="V25" s="154"/>
      <c r="W25" s="154"/>
      <c r="X25" s="154"/>
      <c r="Y25" s="155"/>
      <c r="Z25" s="145"/>
      <c r="AA25" s="145"/>
      <c r="AB25" s="145"/>
      <c r="AC25" s="145"/>
      <c r="AD25" s="145"/>
    </row>
    <row r="26" spans="1:33" hidden="1" x14ac:dyDescent="0.2">
      <c r="A26" s="145"/>
      <c r="B26" s="145"/>
      <c r="C26" s="145">
        <f>COUNTA(C12:C23)</f>
        <v>0</v>
      </c>
      <c r="D26" s="145" t="s">
        <v>63</v>
      </c>
      <c r="E26" s="145"/>
      <c r="F26" s="145">
        <f t="shared" ref="F26:M26" si="4">COUNTIF(F12:F23,"n")</f>
        <v>0</v>
      </c>
      <c r="G26" s="145">
        <f t="shared" si="4"/>
        <v>0</v>
      </c>
      <c r="H26" s="145">
        <f t="shared" si="4"/>
        <v>0</v>
      </c>
      <c r="I26" s="145">
        <f t="shared" si="4"/>
        <v>0</v>
      </c>
      <c r="J26" s="145">
        <f t="shared" si="4"/>
        <v>0</v>
      </c>
      <c r="K26" s="145">
        <f t="shared" si="4"/>
        <v>0</v>
      </c>
      <c r="L26" s="145">
        <f t="shared" si="4"/>
        <v>0</v>
      </c>
      <c r="M26" s="145">
        <f t="shared" si="4"/>
        <v>0</v>
      </c>
      <c r="N26" s="145"/>
      <c r="O26" s="145"/>
      <c r="P26" s="145">
        <f t="shared" ref="P26:W26" si="5">COUNTIF(P12:P23,"n")</f>
        <v>0</v>
      </c>
      <c r="Q26" s="145">
        <f t="shared" si="5"/>
        <v>0</v>
      </c>
      <c r="R26" s="145">
        <f t="shared" si="5"/>
        <v>0</v>
      </c>
      <c r="S26" s="145">
        <f t="shared" si="5"/>
        <v>0</v>
      </c>
      <c r="T26" s="145">
        <f t="shared" si="5"/>
        <v>0</v>
      </c>
      <c r="U26" s="145">
        <f t="shared" si="5"/>
        <v>0</v>
      </c>
      <c r="V26" s="145">
        <f t="shared" si="5"/>
        <v>0</v>
      </c>
      <c r="W26" s="145">
        <f t="shared" si="5"/>
        <v>0</v>
      </c>
      <c r="X26" s="145">
        <f>COUNTIF(X12:X23,"t")</f>
        <v>0</v>
      </c>
      <c r="Y26" s="145">
        <f>COUNTIF(Y12:Y23,"0")</f>
        <v>0</v>
      </c>
      <c r="Z26" s="145">
        <f>COUNTIF(Z12:Z23,"S")</f>
        <v>0</v>
      </c>
      <c r="AA26" s="145">
        <f>COUNTIF(AA12:AA23,"n")</f>
        <v>0</v>
      </c>
      <c r="AB26" s="145">
        <f>COUNTIF(AB12:AB23,"F")</f>
        <v>0</v>
      </c>
      <c r="AC26" s="145">
        <f>COUNTIF(AC12:AC23,"S")</f>
        <v>0</v>
      </c>
      <c r="AD26" s="145"/>
      <c r="AE26" s="145"/>
      <c r="AF26" s="145"/>
      <c r="AG26" s="145"/>
    </row>
    <row r="27" spans="1:33" hidden="1" x14ac:dyDescent="0.2">
      <c r="A27" s="145"/>
      <c r="B27" s="145"/>
      <c r="C27" s="145"/>
      <c r="D27" s="145" t="s">
        <v>62</v>
      </c>
      <c r="E27" s="145"/>
      <c r="F27" s="145">
        <f t="shared" ref="F27:M27" si="6">COUNTIF(F12:F23,"j")</f>
        <v>0</v>
      </c>
      <c r="G27" s="145">
        <f t="shared" si="6"/>
        <v>0</v>
      </c>
      <c r="H27" s="145">
        <f t="shared" si="6"/>
        <v>0</v>
      </c>
      <c r="I27" s="145">
        <f t="shared" si="6"/>
        <v>0</v>
      </c>
      <c r="J27" s="145">
        <f t="shared" si="6"/>
        <v>0</v>
      </c>
      <c r="K27" s="145">
        <f t="shared" si="6"/>
        <v>0</v>
      </c>
      <c r="L27" s="145">
        <f t="shared" si="6"/>
        <v>0</v>
      </c>
      <c r="M27" s="145">
        <f t="shared" si="6"/>
        <v>0</v>
      </c>
      <c r="N27" s="145"/>
      <c r="O27" s="145"/>
      <c r="P27" s="145">
        <f t="shared" ref="P27:W27" si="7">COUNTIF(P12:P23,"j")</f>
        <v>0</v>
      </c>
      <c r="Q27" s="145">
        <f t="shared" si="7"/>
        <v>0</v>
      </c>
      <c r="R27" s="145">
        <f t="shared" si="7"/>
        <v>0</v>
      </c>
      <c r="S27" s="145">
        <f t="shared" si="7"/>
        <v>0</v>
      </c>
      <c r="T27" s="145">
        <f t="shared" si="7"/>
        <v>0</v>
      </c>
      <c r="U27" s="145">
        <f t="shared" si="7"/>
        <v>0</v>
      </c>
      <c r="V27" s="145">
        <f t="shared" si="7"/>
        <v>0</v>
      </c>
      <c r="W27" s="145">
        <f t="shared" si="7"/>
        <v>0</v>
      </c>
      <c r="X27" s="145">
        <f>COUNTIF(X12:X23,"b")</f>
        <v>0</v>
      </c>
      <c r="Y27" s="145" t="e">
        <f>AVERAGE(Y12:Y23)</f>
        <v>#DIV/0!</v>
      </c>
      <c r="Z27" s="145"/>
      <c r="AA27" s="145"/>
      <c r="AB27" s="145"/>
      <c r="AC27" s="145"/>
      <c r="AD27" s="145"/>
      <c r="AE27" s="145"/>
      <c r="AF27" s="145"/>
      <c r="AG27" s="145"/>
    </row>
    <row r="28" spans="1:33" hidden="1" x14ac:dyDescent="0.2">
      <c r="A28" s="145"/>
      <c r="B28" s="145"/>
      <c r="C28" s="145"/>
      <c r="D28" s="145" t="s">
        <v>64</v>
      </c>
      <c r="E28" s="145"/>
      <c r="F28" s="156" t="e">
        <f t="shared" ref="F28:M28" si="8">F27/(F26+F27)*100</f>
        <v>#DIV/0!</v>
      </c>
      <c r="G28" s="156" t="e">
        <f t="shared" si="8"/>
        <v>#DIV/0!</v>
      </c>
      <c r="H28" s="156" t="e">
        <f t="shared" si="8"/>
        <v>#DIV/0!</v>
      </c>
      <c r="I28" s="156" t="e">
        <f t="shared" si="8"/>
        <v>#DIV/0!</v>
      </c>
      <c r="J28" s="156" t="e">
        <f t="shared" si="8"/>
        <v>#DIV/0!</v>
      </c>
      <c r="K28" s="156" t="e">
        <f t="shared" si="8"/>
        <v>#DIV/0!</v>
      </c>
      <c r="L28" s="156" t="e">
        <f t="shared" si="8"/>
        <v>#DIV/0!</v>
      </c>
      <c r="M28" s="156" t="e">
        <f t="shared" si="8"/>
        <v>#DIV/0!</v>
      </c>
      <c r="N28" s="145"/>
      <c r="O28" s="145"/>
      <c r="P28" s="156" t="e">
        <f t="shared" ref="P28:W28" si="9">P27/(P26+P27)*100</f>
        <v>#DIV/0!</v>
      </c>
      <c r="Q28" s="156" t="e">
        <f t="shared" si="9"/>
        <v>#DIV/0!</v>
      </c>
      <c r="R28" s="156" t="e">
        <f t="shared" si="9"/>
        <v>#DIV/0!</v>
      </c>
      <c r="S28" s="156" t="e">
        <f t="shared" si="9"/>
        <v>#DIV/0!</v>
      </c>
      <c r="T28" s="156" t="e">
        <f t="shared" si="9"/>
        <v>#DIV/0!</v>
      </c>
      <c r="U28" s="156" t="e">
        <f t="shared" si="9"/>
        <v>#DIV/0!</v>
      </c>
      <c r="V28" s="156" t="e">
        <f t="shared" si="9"/>
        <v>#DIV/0!</v>
      </c>
      <c r="W28" s="156" t="e">
        <f t="shared" si="9"/>
        <v>#DIV/0!</v>
      </c>
      <c r="X28" s="145">
        <f>COUNTIF(X12:X23,"s")</f>
        <v>0</v>
      </c>
      <c r="Y28" s="145"/>
      <c r="Z28" s="145"/>
      <c r="AA28" s="145"/>
      <c r="AB28" s="145"/>
      <c r="AC28" s="145"/>
      <c r="AD28" s="145"/>
      <c r="AE28" s="145"/>
      <c r="AF28" s="145"/>
      <c r="AG28" s="145"/>
    </row>
    <row r="29" spans="1:33" hidden="1" x14ac:dyDescent="0.2">
      <c r="A29" s="145"/>
      <c r="B29" s="145"/>
      <c r="C29" s="145"/>
      <c r="D29" s="145" t="s">
        <v>65</v>
      </c>
      <c r="E29" s="145"/>
      <c r="F29" s="145"/>
      <c r="G29" s="145"/>
      <c r="H29" s="145"/>
      <c r="I29" s="145"/>
      <c r="J29" s="145"/>
      <c r="K29" s="145"/>
      <c r="L29" s="145"/>
      <c r="M29" s="145"/>
      <c r="N29" s="145"/>
      <c r="O29" s="145"/>
      <c r="P29" s="145" t="e">
        <f t="shared" ref="P29:W29" si="10">P28-F28</f>
        <v>#DIV/0!</v>
      </c>
      <c r="Q29" s="145" t="e">
        <f t="shared" si="10"/>
        <v>#DIV/0!</v>
      </c>
      <c r="R29" s="145" t="e">
        <f t="shared" si="10"/>
        <v>#DIV/0!</v>
      </c>
      <c r="S29" s="145" t="e">
        <f t="shared" si="10"/>
        <v>#DIV/0!</v>
      </c>
      <c r="T29" s="145" t="e">
        <f t="shared" si="10"/>
        <v>#DIV/0!</v>
      </c>
      <c r="U29" s="145" t="e">
        <f t="shared" si="10"/>
        <v>#DIV/0!</v>
      </c>
      <c r="V29" s="145" t="e">
        <f t="shared" si="10"/>
        <v>#DIV/0!</v>
      </c>
      <c r="W29" s="156" t="e">
        <f t="shared" si="10"/>
        <v>#DIV/0!</v>
      </c>
      <c r="X29" s="145"/>
      <c r="Y29" s="145"/>
      <c r="Z29" s="145"/>
      <c r="AA29" s="145"/>
      <c r="AB29" s="145"/>
      <c r="AC29" s="145"/>
      <c r="AD29" s="145"/>
      <c r="AE29" s="145"/>
      <c r="AF29" s="145"/>
      <c r="AG29" s="145"/>
    </row>
    <row r="30" spans="1:33" x14ac:dyDescent="0.2">
      <c r="A30" s="145"/>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row>
    <row r="31" spans="1:33" x14ac:dyDescent="0.2">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row>
    <row r="32" spans="1:33" x14ac:dyDescent="0.2">
      <c r="A32" s="145"/>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row>
    <row r="33" spans="1:33" x14ac:dyDescent="0.2">
      <c r="A33" s="145"/>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row>
    <row r="34" spans="1:33" x14ac:dyDescent="0.2">
      <c r="A34" s="145"/>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row>
    <row r="35" spans="1:33" x14ac:dyDescent="0.2">
      <c r="A35" s="145"/>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row>
    <row r="36" spans="1:33" x14ac:dyDescent="0.2">
      <c r="A36" s="145"/>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row>
    <row r="37" spans="1:33" x14ac:dyDescent="0.2">
      <c r="A37" s="145"/>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row>
    <row r="38" spans="1:33" x14ac:dyDescent="0.2">
      <c r="A38" s="145"/>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row>
    <row r="39" spans="1:33" x14ac:dyDescent="0.2">
      <c r="A39" s="145"/>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row>
    <row r="40" spans="1:33" x14ac:dyDescent="0.2">
      <c r="A40" s="145"/>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row>
  </sheetData>
  <sheetProtection password="807C" sheet="1" objects="1" scenarios="1" selectLockedCells="1"/>
  <mergeCells count="30">
    <mergeCell ref="V24:X24"/>
    <mergeCell ref="C20:D20"/>
    <mergeCell ref="C13:D13"/>
    <mergeCell ref="C19:D19"/>
    <mergeCell ref="B24:M24"/>
    <mergeCell ref="P24:T24"/>
    <mergeCell ref="C17:D17"/>
    <mergeCell ref="C18:D18"/>
    <mergeCell ref="C14:D14"/>
    <mergeCell ref="C22:D22"/>
    <mergeCell ref="C23:D23"/>
    <mergeCell ref="C21:D21"/>
    <mergeCell ref="C16:D16"/>
    <mergeCell ref="C15:D15"/>
    <mergeCell ref="B2:H2"/>
    <mergeCell ref="C12:D12"/>
    <mergeCell ref="S2:X7"/>
    <mergeCell ref="I4:N8"/>
    <mergeCell ref="P8:X8"/>
    <mergeCell ref="C6:H6"/>
    <mergeCell ref="P6:R6"/>
    <mergeCell ref="F10:M10"/>
    <mergeCell ref="P2:R2"/>
    <mergeCell ref="L2:M2"/>
    <mergeCell ref="I2:K2"/>
    <mergeCell ref="C8:H8"/>
    <mergeCell ref="C11:D11"/>
    <mergeCell ref="P10:W10"/>
    <mergeCell ref="P4:R4"/>
    <mergeCell ref="C4:H4"/>
  </mergeCells>
  <phoneticPr fontId="0" type="noConversion"/>
  <conditionalFormatting sqref="Z12">
    <cfRule type="cellIs" dxfId="59" priority="50" operator="equal">
      <formula>"S"</formula>
    </cfRule>
  </conditionalFormatting>
  <conditionalFormatting sqref="Z13:Z23">
    <cfRule type="cellIs" dxfId="58" priority="49" operator="equal">
      <formula>"S"</formula>
    </cfRule>
  </conditionalFormatting>
  <conditionalFormatting sqref="AA12">
    <cfRule type="cellIs" dxfId="57" priority="42" operator="equal">
      <formula>"S"</formula>
    </cfRule>
  </conditionalFormatting>
  <conditionalFormatting sqref="AA12">
    <cfRule type="cellIs" dxfId="56" priority="41" operator="equal">
      <formula>"K"</formula>
    </cfRule>
  </conditionalFormatting>
  <conditionalFormatting sqref="AB12">
    <cfRule type="cellIs" dxfId="55" priority="40" operator="equal">
      <formula>"S"</formula>
    </cfRule>
  </conditionalFormatting>
  <conditionalFormatting sqref="AB12">
    <cfRule type="cellIs" dxfId="54" priority="39" operator="equal">
      <formula>"K"</formula>
    </cfRule>
  </conditionalFormatting>
  <conditionalFormatting sqref="AB13:AB23">
    <cfRule type="cellIs" dxfId="53" priority="38" operator="equal">
      <formula>"S"</formula>
    </cfRule>
  </conditionalFormatting>
  <conditionalFormatting sqref="AB13:AB23">
    <cfRule type="cellIs" dxfId="52" priority="37" operator="equal">
      <formula>"K"</formula>
    </cfRule>
  </conditionalFormatting>
  <conditionalFormatting sqref="AB12:AB23">
    <cfRule type="cellIs" dxfId="51" priority="36" stopIfTrue="1" operator="equal">
      <formula>"F"</formula>
    </cfRule>
  </conditionalFormatting>
  <conditionalFormatting sqref="AC12">
    <cfRule type="cellIs" dxfId="50" priority="35" operator="equal">
      <formula>"S"</formula>
    </cfRule>
  </conditionalFormatting>
  <conditionalFormatting sqref="AC12">
    <cfRule type="cellIs" dxfId="49" priority="34" operator="equal">
      <formula>"K"</formula>
    </cfRule>
  </conditionalFormatting>
  <conditionalFormatting sqref="AC12">
    <cfRule type="cellIs" dxfId="48" priority="33" stopIfTrue="1" operator="equal">
      <formula>"F"</formula>
    </cfRule>
  </conditionalFormatting>
  <conditionalFormatting sqref="AC13:AC23">
    <cfRule type="cellIs" dxfId="47" priority="32" operator="equal">
      <formula>"S"</formula>
    </cfRule>
  </conditionalFormatting>
  <conditionalFormatting sqref="AC13:AC23">
    <cfRule type="cellIs" dxfId="46" priority="31" operator="equal">
      <formula>"K"</formula>
    </cfRule>
  </conditionalFormatting>
  <conditionalFormatting sqref="AC13:AC23">
    <cfRule type="cellIs" dxfId="45" priority="30" stopIfTrue="1" operator="equal">
      <formula>"F"</formula>
    </cfRule>
  </conditionalFormatting>
  <conditionalFormatting sqref="F12:M23 P12:W23">
    <cfRule type="cellIs" dxfId="44" priority="26" stopIfTrue="1" operator="equal">
      <formula>"n"</formula>
    </cfRule>
    <cfRule type="cellIs" dxfId="43" priority="29" stopIfTrue="1" operator="equal">
      <formula>"j"</formula>
    </cfRule>
  </conditionalFormatting>
  <conditionalFormatting sqref="X12:X23">
    <cfRule type="cellIs" dxfId="42" priority="17" stopIfTrue="1" operator="equal">
      <formula>"s"</formula>
    </cfRule>
    <cfRule type="cellIs" dxfId="41" priority="18" stopIfTrue="1" operator="equal">
      <formula>"b"</formula>
    </cfRule>
    <cfRule type="cellIs" dxfId="40" priority="19" stopIfTrue="1" operator="equal">
      <formula>"t"</formula>
    </cfRule>
  </conditionalFormatting>
  <conditionalFormatting sqref="AA13:AA23">
    <cfRule type="cellIs" dxfId="39" priority="16" operator="equal">
      <formula>"S"</formula>
    </cfRule>
  </conditionalFormatting>
  <conditionalFormatting sqref="AA13:AA23">
    <cfRule type="cellIs" dxfId="38" priority="15" operator="equal">
      <formula>"K"</formula>
    </cfRule>
  </conditionalFormatting>
  <conditionalFormatting sqref="AB13:AB23">
    <cfRule type="cellIs" dxfId="37" priority="10" operator="equal">
      <formula>"S"</formula>
    </cfRule>
  </conditionalFormatting>
  <conditionalFormatting sqref="AB13:AB23">
    <cfRule type="cellIs" dxfId="36" priority="9" operator="equal">
      <formula>"K"</formula>
    </cfRule>
  </conditionalFormatting>
  <conditionalFormatting sqref="AB13:AB23">
    <cfRule type="cellIs" dxfId="35" priority="8" operator="equal">
      <formula>"S"</formula>
    </cfRule>
  </conditionalFormatting>
  <conditionalFormatting sqref="AB13:AB23">
    <cfRule type="cellIs" dxfId="34" priority="7" operator="equal">
      <formula>"K"</formula>
    </cfRule>
  </conditionalFormatting>
  <conditionalFormatting sqref="AB13:AB23">
    <cfRule type="cellIs" dxfId="33" priority="6" operator="equal">
      <formula>"S"</formula>
    </cfRule>
  </conditionalFormatting>
  <conditionalFormatting sqref="AB13:AB23">
    <cfRule type="cellIs" dxfId="32" priority="5" operator="equal">
      <formula>"K"</formula>
    </cfRule>
  </conditionalFormatting>
  <conditionalFormatting sqref="AA12:AA23">
    <cfRule type="cellIs" dxfId="31" priority="3" stopIfTrue="1" operator="equal">
      <formula>"f"</formula>
    </cfRule>
    <cfRule type="cellIs" dxfId="30" priority="4" stopIfTrue="1" operator="equal">
      <formula>"n"</formula>
    </cfRule>
  </conditionalFormatting>
  <conditionalFormatting sqref="Y12:Y23">
    <cfRule type="cellIs" dxfId="29" priority="1" operator="lessThan">
      <formula>5</formula>
    </cfRule>
  </conditionalFormatting>
  <dataValidations count="4">
    <dataValidation type="list" allowBlank="1" showErrorMessage="1" error="Zulässig sind nur T für Trixi, B für Bronze und S für Silber" sqref="X11">
      <formula1>"t, b, s"</formula1>
    </dataValidation>
    <dataValidation type="list" allowBlank="1" showInputMessage="1" showErrorMessage="1" sqref="F12:M23 P12:W23">
      <formula1>"j,n,f"</formula1>
    </dataValidation>
    <dataValidation type="list" allowBlank="1" showInputMessage="1" showErrorMessage="1" sqref="X12:X23">
      <formula1>"t,b,s"</formula1>
    </dataValidation>
    <dataValidation type="whole" allowBlank="1" showInputMessage="1" showErrorMessage="1" sqref="Y12:Y23">
      <formula1>0</formula1>
      <formula2>10</formula2>
    </dataValidation>
  </dataValidations>
  <printOptions horizontalCentered="1" verticalCentered="1"/>
  <pageMargins left="0.78740157480314965" right="0.78740157480314965" top="0.47244094488188981" bottom="0.39370078740157483" header="0.47244094488188981" footer="0.39370078740157483"/>
  <pageSetup paperSize="9" scale="91" pageOrder="overThenDown" orientation="landscape" r:id="rId1"/>
  <headerFooter alignWithMargins="0">
    <oddHeader>&amp;L&amp;D&amp;C&amp;F</oddHeader>
  </headerFooter>
  <colBreaks count="1" manualBreakCount="1">
    <brk id="14" max="24"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B050"/>
    <pageSetUpPr fitToPage="1"/>
  </sheetPr>
  <dimension ref="A1:AA35"/>
  <sheetViews>
    <sheetView showGridLines="0" zoomScale="85" zoomScaleNormal="85" workbookViewId="0">
      <selection activeCell="I13" sqref="I13:L13"/>
    </sheetView>
  </sheetViews>
  <sheetFormatPr baseColWidth="10" defaultColWidth="11.42578125" defaultRowHeight="12.75" x14ac:dyDescent="0.2"/>
  <cols>
    <col min="1" max="1" width="1.42578125" style="158" customWidth="1"/>
    <col min="2" max="2" width="7.7109375" style="158" customWidth="1"/>
    <col min="3" max="4" width="10.7109375" style="158" customWidth="1"/>
    <col min="5" max="5" width="17.28515625" style="158" customWidth="1"/>
    <col min="6" max="6" width="7.28515625" style="158" customWidth="1"/>
    <col min="7" max="7" width="21.42578125" style="158" customWidth="1"/>
    <col min="8" max="8" width="11.7109375" style="158" customWidth="1"/>
    <col min="9" max="19" width="4.5703125" style="158" customWidth="1"/>
    <col min="20" max="25" width="6.7109375" style="188" customWidth="1"/>
    <col min="26" max="26" width="1.42578125" style="188" customWidth="1"/>
    <col min="27" max="27" width="10.7109375" style="188" customWidth="1"/>
    <col min="28" max="16384" width="11.42578125" style="158"/>
  </cols>
  <sheetData>
    <row r="1" spans="1:27" ht="26.25" customHeight="1" x14ac:dyDescent="0.25">
      <c r="A1" s="199"/>
      <c r="B1" s="304" t="s">
        <v>199</v>
      </c>
      <c r="C1" s="304"/>
      <c r="D1" s="304"/>
      <c r="E1" s="304"/>
      <c r="F1" s="304"/>
      <c r="G1" s="200"/>
      <c r="H1" s="201"/>
      <c r="I1" s="282"/>
      <c r="J1" s="282"/>
      <c r="K1" s="282"/>
      <c r="L1" s="282"/>
      <c r="M1" s="282"/>
      <c r="N1" s="294"/>
      <c r="O1" s="294"/>
      <c r="P1" s="295"/>
      <c r="Q1" s="295"/>
      <c r="R1" s="295"/>
      <c r="S1" s="295"/>
      <c r="T1" s="282"/>
      <c r="U1" s="282"/>
      <c r="V1" s="282"/>
      <c r="W1" s="200"/>
      <c r="X1" s="200"/>
      <c r="Y1" s="201"/>
      <c r="Z1" s="202"/>
      <c r="AA1" s="157"/>
    </row>
    <row r="2" spans="1:27" ht="4.5" customHeight="1" x14ac:dyDescent="0.2">
      <c r="A2" s="161"/>
      <c r="B2" s="142"/>
      <c r="C2" s="142"/>
      <c r="D2" s="142"/>
      <c r="E2" s="142"/>
      <c r="F2" s="142"/>
      <c r="G2" s="142"/>
      <c r="H2" s="162"/>
      <c r="I2" s="159"/>
      <c r="J2" s="159"/>
      <c r="K2" s="159"/>
      <c r="L2" s="159"/>
      <c r="M2" s="159"/>
      <c r="N2" s="159"/>
      <c r="O2" s="159"/>
      <c r="P2" s="162"/>
      <c r="Q2" s="162"/>
      <c r="R2" s="162"/>
      <c r="S2" s="162"/>
      <c r="T2" s="159"/>
      <c r="U2" s="159"/>
      <c r="V2" s="159"/>
      <c r="W2" s="162"/>
      <c r="X2" s="162"/>
      <c r="Y2" s="162"/>
      <c r="Z2" s="160"/>
      <c r="AA2" s="157"/>
    </row>
    <row r="3" spans="1:27" ht="4.5" customHeight="1" x14ac:dyDescent="0.2">
      <c r="A3" s="161"/>
      <c r="B3" s="164"/>
      <c r="C3" s="5"/>
      <c r="D3" s="5"/>
      <c r="E3" s="5"/>
      <c r="F3" s="142"/>
      <c r="G3" s="162"/>
      <c r="H3" s="142"/>
      <c r="I3" s="163"/>
      <c r="J3" s="163"/>
      <c r="K3" s="163"/>
      <c r="L3" s="163"/>
      <c r="M3" s="162"/>
      <c r="N3" s="162"/>
      <c r="O3" s="162"/>
      <c r="P3" s="162"/>
      <c r="Q3" s="162"/>
      <c r="R3" s="162"/>
      <c r="S3" s="162"/>
      <c r="T3" s="163"/>
      <c r="U3" s="163"/>
      <c r="V3" s="163"/>
      <c r="W3" s="165"/>
      <c r="X3" s="165"/>
      <c r="Y3" s="165"/>
      <c r="Z3" s="160"/>
      <c r="AA3" s="157"/>
    </row>
    <row r="4" spans="1:27" ht="19.5" customHeight="1" x14ac:dyDescent="0.2">
      <c r="A4" s="161"/>
      <c r="B4" s="30"/>
      <c r="C4" s="293" t="str">
        <f>IF(ISBLANK('Anwesenheits- und Ergebnisliste'!C6),"",'Anwesenheits- und Ergebnisliste'!C6)</f>
        <v/>
      </c>
      <c r="D4" s="293"/>
      <c r="E4" s="293"/>
      <c r="F4" s="307"/>
      <c r="G4" s="78"/>
      <c r="H4" s="293" t="s">
        <v>182</v>
      </c>
      <c r="I4" s="278"/>
      <c r="J4" s="278"/>
      <c r="K4" s="278"/>
      <c r="L4" s="278"/>
      <c r="M4" s="278"/>
      <c r="N4" s="278"/>
      <c r="O4" s="278"/>
      <c r="P4" s="278"/>
      <c r="Q4" s="278"/>
      <c r="R4" s="278"/>
      <c r="S4" s="278"/>
      <c r="T4" s="278"/>
      <c r="U4" s="278"/>
      <c r="V4" s="278"/>
      <c r="W4" s="278"/>
      <c r="X4" s="278"/>
      <c r="Y4" s="278"/>
      <c r="Z4" s="160"/>
      <c r="AA4" s="157"/>
    </row>
    <row r="5" spans="1:27" ht="4.5" customHeight="1" thickBot="1" x14ac:dyDescent="0.25">
      <c r="A5" s="161"/>
      <c r="B5" s="5"/>
      <c r="C5" s="5"/>
      <c r="D5" s="5"/>
      <c r="E5" s="5"/>
      <c r="F5" s="12"/>
      <c r="G5" s="12"/>
      <c r="H5" s="142"/>
      <c r="I5" s="166"/>
      <c r="J5" s="12"/>
      <c r="K5" s="12"/>
      <c r="L5" s="12"/>
      <c r="M5" s="159"/>
      <c r="N5" s="159"/>
      <c r="O5" s="159"/>
      <c r="P5" s="159"/>
      <c r="Q5" s="159"/>
      <c r="R5" s="159"/>
      <c r="S5" s="159"/>
      <c r="T5" s="12"/>
      <c r="U5" s="12"/>
      <c r="V5" s="12"/>
      <c r="W5" s="159"/>
      <c r="X5" s="159"/>
      <c r="Y5" s="159"/>
      <c r="Z5" s="160"/>
      <c r="AA5" s="157"/>
    </row>
    <row r="6" spans="1:27" ht="56.25" customHeight="1" x14ac:dyDescent="0.2">
      <c r="A6" s="161"/>
      <c r="B6" s="167"/>
      <c r="C6" s="318"/>
      <c r="D6" s="318"/>
      <c r="E6" s="318"/>
      <c r="F6" s="142"/>
      <c r="G6" s="169"/>
      <c r="H6" s="142"/>
      <c r="I6" s="283" t="s">
        <v>203</v>
      </c>
      <c r="J6" s="284"/>
      <c r="K6" s="284"/>
      <c r="L6" s="285"/>
      <c r="M6" s="283" t="s">
        <v>17</v>
      </c>
      <c r="N6" s="319"/>
      <c r="O6" s="319"/>
      <c r="P6" s="319"/>
      <c r="Q6" s="319"/>
      <c r="R6" s="319"/>
      <c r="S6" s="320"/>
      <c r="T6" s="299" t="s">
        <v>30</v>
      </c>
      <c r="U6" s="300"/>
      <c r="V6" s="300"/>
      <c r="W6" s="302" t="s">
        <v>38</v>
      </c>
      <c r="X6" s="302"/>
      <c r="Y6" s="303"/>
      <c r="Z6" s="160"/>
      <c r="AA6" s="157"/>
    </row>
    <row r="7" spans="1:27" ht="15" customHeight="1" thickBot="1" x14ac:dyDescent="0.25">
      <c r="A7" s="161"/>
      <c r="B7" s="167"/>
      <c r="C7" s="168"/>
      <c r="D7" s="168"/>
      <c r="E7" s="168"/>
      <c r="F7" s="142"/>
      <c r="G7" s="142"/>
      <c r="H7" s="142"/>
      <c r="I7" s="321"/>
      <c r="J7" s="322"/>
      <c r="K7" s="322"/>
      <c r="L7" s="323"/>
      <c r="M7" s="286" t="s">
        <v>19</v>
      </c>
      <c r="N7" s="288" t="s">
        <v>20</v>
      </c>
      <c r="O7" s="224"/>
      <c r="P7" s="288" t="s">
        <v>21</v>
      </c>
      <c r="Q7" s="288" t="s">
        <v>22</v>
      </c>
      <c r="R7" s="288" t="s">
        <v>23</v>
      </c>
      <c r="S7" s="308" t="s">
        <v>24</v>
      </c>
      <c r="T7" s="301" t="s">
        <v>32</v>
      </c>
      <c r="U7" s="298" t="s">
        <v>31</v>
      </c>
      <c r="V7" s="296" t="s">
        <v>33</v>
      </c>
      <c r="W7" s="301" t="s">
        <v>39</v>
      </c>
      <c r="X7" s="298" t="s">
        <v>40</v>
      </c>
      <c r="Y7" s="296" t="s">
        <v>41</v>
      </c>
      <c r="Z7" s="160"/>
      <c r="AA7" s="157"/>
    </row>
    <row r="8" spans="1:27" ht="82.5" customHeight="1" x14ac:dyDescent="0.2">
      <c r="A8" s="161"/>
      <c r="B8" s="142"/>
      <c r="C8" s="310" t="s">
        <v>175</v>
      </c>
      <c r="D8" s="311"/>
      <c r="E8" s="195" t="s">
        <v>176</v>
      </c>
      <c r="F8" s="196" t="s">
        <v>209</v>
      </c>
      <c r="G8" s="197" t="s">
        <v>50</v>
      </c>
      <c r="H8" s="198" t="s">
        <v>25</v>
      </c>
      <c r="I8" s="324"/>
      <c r="J8" s="325"/>
      <c r="K8" s="325"/>
      <c r="L8" s="326"/>
      <c r="M8" s="287"/>
      <c r="N8" s="289"/>
      <c r="O8" s="225" t="s">
        <v>207</v>
      </c>
      <c r="P8" s="289"/>
      <c r="Q8" s="289"/>
      <c r="R8" s="289"/>
      <c r="S8" s="309"/>
      <c r="T8" s="287"/>
      <c r="U8" s="289"/>
      <c r="V8" s="297"/>
      <c r="W8" s="287"/>
      <c r="X8" s="289"/>
      <c r="Y8" s="297"/>
      <c r="Z8" s="160"/>
      <c r="AA8" s="157"/>
    </row>
    <row r="9" spans="1:27" ht="15" customHeight="1" thickBot="1" x14ac:dyDescent="0.25">
      <c r="A9" s="161"/>
      <c r="B9" s="167"/>
      <c r="C9" s="170"/>
      <c r="D9" s="171"/>
      <c r="E9" s="172"/>
      <c r="F9" s="173"/>
      <c r="G9" s="174"/>
      <c r="H9" s="175" t="s">
        <v>46</v>
      </c>
      <c r="I9" s="290"/>
      <c r="J9" s="291"/>
      <c r="K9" s="291"/>
      <c r="L9" s="292"/>
      <c r="M9" s="327" t="s">
        <v>34</v>
      </c>
      <c r="N9" s="328"/>
      <c r="O9" s="328"/>
      <c r="P9" s="328"/>
      <c r="Q9" s="328"/>
      <c r="R9" s="328"/>
      <c r="S9" s="329"/>
      <c r="T9" s="279" t="s">
        <v>34</v>
      </c>
      <c r="U9" s="280"/>
      <c r="V9" s="281"/>
      <c r="W9" s="335" t="s">
        <v>35</v>
      </c>
      <c r="X9" s="336"/>
      <c r="Y9" s="336"/>
      <c r="Z9" s="160"/>
      <c r="AA9" s="157"/>
    </row>
    <row r="10" spans="1:27" ht="20.25" customHeight="1" thickBot="1" x14ac:dyDescent="0.25">
      <c r="A10" s="161"/>
      <c r="B10" s="176">
        <v>1</v>
      </c>
      <c r="C10" s="305">
        <f>'Anwesenheits- und Ergebnisliste'!C12</f>
        <v>0</v>
      </c>
      <c r="D10" s="306"/>
      <c r="E10" s="177">
        <f>'Anwesenheits- und Ergebnisliste'!E12</f>
        <v>0</v>
      </c>
      <c r="F10" s="119"/>
      <c r="G10" s="31"/>
      <c r="H10" s="32"/>
      <c r="I10" s="312"/>
      <c r="J10" s="313"/>
      <c r="K10" s="313"/>
      <c r="L10" s="314"/>
      <c r="M10" s="35"/>
      <c r="N10" s="36"/>
      <c r="O10" s="36"/>
      <c r="P10" s="36"/>
      <c r="Q10" s="36"/>
      <c r="R10" s="36"/>
      <c r="S10" s="37"/>
      <c r="T10" s="35"/>
      <c r="U10" s="36"/>
      <c r="V10" s="37"/>
      <c r="W10" s="35"/>
      <c r="X10" s="36"/>
      <c r="Y10" s="37"/>
      <c r="Z10" s="160"/>
      <c r="AA10" s="157"/>
    </row>
    <row r="11" spans="1:27" ht="20.25" customHeight="1" thickBot="1" x14ac:dyDescent="0.25">
      <c r="A11" s="161"/>
      <c r="B11" s="178">
        <v>2</v>
      </c>
      <c r="C11" s="305">
        <f>'Anwesenheits- und Ergebnisliste'!C13</f>
        <v>0</v>
      </c>
      <c r="D11" s="306"/>
      <c r="E11" s="177">
        <f>'Anwesenheits- und Ergebnisliste'!E13</f>
        <v>0</v>
      </c>
      <c r="F11" s="120"/>
      <c r="G11" s="33"/>
      <c r="H11" s="34"/>
      <c r="I11" s="312"/>
      <c r="J11" s="313"/>
      <c r="K11" s="313"/>
      <c r="L11" s="314"/>
      <c r="M11" s="35"/>
      <c r="N11" s="39"/>
      <c r="O11" s="39"/>
      <c r="P11" s="39"/>
      <c r="Q11" s="39"/>
      <c r="R11" s="39"/>
      <c r="S11" s="40"/>
      <c r="T11" s="38"/>
      <c r="U11" s="39"/>
      <c r="V11" s="40"/>
      <c r="W11" s="38"/>
      <c r="X11" s="39"/>
      <c r="Y11" s="40"/>
      <c r="Z11" s="160"/>
      <c r="AA11" s="157"/>
    </row>
    <row r="12" spans="1:27" ht="20.25" customHeight="1" thickBot="1" x14ac:dyDescent="0.25">
      <c r="A12" s="161"/>
      <c r="B12" s="178">
        <v>3</v>
      </c>
      <c r="C12" s="305">
        <f>'Anwesenheits- und Ergebnisliste'!C14</f>
        <v>0</v>
      </c>
      <c r="D12" s="306"/>
      <c r="E12" s="177">
        <f>'Anwesenheits- und Ergebnisliste'!E14</f>
        <v>0</v>
      </c>
      <c r="F12" s="119"/>
      <c r="G12" s="33"/>
      <c r="H12" s="34"/>
      <c r="I12" s="315"/>
      <c r="J12" s="316"/>
      <c r="K12" s="316"/>
      <c r="L12" s="317"/>
      <c r="M12" s="35"/>
      <c r="N12" s="39"/>
      <c r="O12" s="39"/>
      <c r="P12" s="39"/>
      <c r="Q12" s="39"/>
      <c r="R12" s="39"/>
      <c r="S12" s="40"/>
      <c r="T12" s="38"/>
      <c r="U12" s="39"/>
      <c r="V12" s="40"/>
      <c r="W12" s="38"/>
      <c r="X12" s="39"/>
      <c r="Y12" s="40"/>
      <c r="Z12" s="160"/>
      <c r="AA12" s="157"/>
    </row>
    <row r="13" spans="1:27" ht="20.25" customHeight="1" thickBot="1" x14ac:dyDescent="0.25">
      <c r="A13" s="161"/>
      <c r="B13" s="178">
        <v>4</v>
      </c>
      <c r="C13" s="305">
        <f>'Anwesenheits- und Ergebnisliste'!C15</f>
        <v>0</v>
      </c>
      <c r="D13" s="306"/>
      <c r="E13" s="177">
        <f>'Anwesenheits- und Ergebnisliste'!E15</f>
        <v>0</v>
      </c>
      <c r="F13" s="120"/>
      <c r="G13" s="33"/>
      <c r="H13" s="34"/>
      <c r="I13" s="315"/>
      <c r="J13" s="316"/>
      <c r="K13" s="316"/>
      <c r="L13" s="317"/>
      <c r="M13" s="35"/>
      <c r="N13" s="39"/>
      <c r="O13" s="39"/>
      <c r="P13" s="39"/>
      <c r="Q13" s="39"/>
      <c r="R13" s="39"/>
      <c r="S13" s="40"/>
      <c r="T13" s="38"/>
      <c r="U13" s="39"/>
      <c r="V13" s="40"/>
      <c r="W13" s="38"/>
      <c r="X13" s="39"/>
      <c r="Y13" s="40"/>
      <c r="Z13" s="160"/>
      <c r="AA13" s="157"/>
    </row>
    <row r="14" spans="1:27" ht="20.25" customHeight="1" thickBot="1" x14ac:dyDescent="0.25">
      <c r="A14" s="161"/>
      <c r="B14" s="178">
        <v>5</v>
      </c>
      <c r="C14" s="305">
        <f>'Anwesenheits- und Ergebnisliste'!C16</f>
        <v>0</v>
      </c>
      <c r="D14" s="306"/>
      <c r="E14" s="177">
        <f>'Anwesenheits- und Ergebnisliste'!E16</f>
        <v>0</v>
      </c>
      <c r="F14" s="119"/>
      <c r="G14" s="33"/>
      <c r="H14" s="34"/>
      <c r="I14" s="315"/>
      <c r="J14" s="316"/>
      <c r="K14" s="316"/>
      <c r="L14" s="317"/>
      <c r="M14" s="35"/>
      <c r="N14" s="39"/>
      <c r="O14" s="39"/>
      <c r="P14" s="39"/>
      <c r="Q14" s="39"/>
      <c r="R14" s="39"/>
      <c r="S14" s="40"/>
      <c r="T14" s="38"/>
      <c r="U14" s="39"/>
      <c r="V14" s="40"/>
      <c r="W14" s="38"/>
      <c r="X14" s="39"/>
      <c r="Y14" s="40"/>
      <c r="Z14" s="160"/>
      <c r="AA14" s="157"/>
    </row>
    <row r="15" spans="1:27" ht="20.25" customHeight="1" thickBot="1" x14ac:dyDescent="0.25">
      <c r="A15" s="161"/>
      <c r="B15" s="178">
        <v>6</v>
      </c>
      <c r="C15" s="305">
        <f>'Anwesenheits- und Ergebnisliste'!C17</f>
        <v>0</v>
      </c>
      <c r="D15" s="306"/>
      <c r="E15" s="177">
        <f>'Anwesenheits- und Ergebnisliste'!E17</f>
        <v>0</v>
      </c>
      <c r="F15" s="120"/>
      <c r="G15" s="33"/>
      <c r="H15" s="34"/>
      <c r="I15" s="315"/>
      <c r="J15" s="316"/>
      <c r="K15" s="316"/>
      <c r="L15" s="317"/>
      <c r="M15" s="35"/>
      <c r="N15" s="39"/>
      <c r="O15" s="39"/>
      <c r="P15" s="39"/>
      <c r="Q15" s="39"/>
      <c r="R15" s="39"/>
      <c r="S15" s="40"/>
      <c r="T15" s="38"/>
      <c r="U15" s="39"/>
      <c r="V15" s="40"/>
      <c r="W15" s="38"/>
      <c r="X15" s="39"/>
      <c r="Y15" s="40"/>
      <c r="Z15" s="160"/>
      <c r="AA15" s="157"/>
    </row>
    <row r="16" spans="1:27" ht="20.25" customHeight="1" thickBot="1" x14ac:dyDescent="0.25">
      <c r="A16" s="161"/>
      <c r="B16" s="178">
        <v>7</v>
      </c>
      <c r="C16" s="305">
        <f>'Anwesenheits- und Ergebnisliste'!C18</f>
        <v>0</v>
      </c>
      <c r="D16" s="306"/>
      <c r="E16" s="177">
        <f>'Anwesenheits- und Ergebnisliste'!E18</f>
        <v>0</v>
      </c>
      <c r="F16" s="119"/>
      <c r="G16" s="33"/>
      <c r="H16" s="34"/>
      <c r="I16" s="315"/>
      <c r="J16" s="316"/>
      <c r="K16" s="316"/>
      <c r="L16" s="317"/>
      <c r="M16" s="35"/>
      <c r="N16" s="39"/>
      <c r="O16" s="39"/>
      <c r="P16" s="39"/>
      <c r="Q16" s="39"/>
      <c r="R16" s="39"/>
      <c r="S16" s="40"/>
      <c r="T16" s="38"/>
      <c r="U16" s="39"/>
      <c r="V16" s="40"/>
      <c r="W16" s="38"/>
      <c r="X16" s="39"/>
      <c r="Y16" s="40"/>
      <c r="Z16" s="160"/>
      <c r="AA16" s="157"/>
    </row>
    <row r="17" spans="1:27" ht="20.25" customHeight="1" thickBot="1" x14ac:dyDescent="0.25">
      <c r="A17" s="161"/>
      <c r="B17" s="178">
        <v>8</v>
      </c>
      <c r="C17" s="305">
        <f>'Anwesenheits- und Ergebnisliste'!C19</f>
        <v>0</v>
      </c>
      <c r="D17" s="306"/>
      <c r="E17" s="177">
        <f>'Anwesenheits- und Ergebnisliste'!E19</f>
        <v>0</v>
      </c>
      <c r="F17" s="120"/>
      <c r="G17" s="33"/>
      <c r="H17" s="34"/>
      <c r="I17" s="315"/>
      <c r="J17" s="316"/>
      <c r="K17" s="316"/>
      <c r="L17" s="317"/>
      <c r="M17" s="35"/>
      <c r="N17" s="39"/>
      <c r="O17" s="39"/>
      <c r="P17" s="39"/>
      <c r="Q17" s="39"/>
      <c r="R17" s="39"/>
      <c r="S17" s="40"/>
      <c r="T17" s="38"/>
      <c r="U17" s="39"/>
      <c r="V17" s="40"/>
      <c r="W17" s="38"/>
      <c r="X17" s="39"/>
      <c r="Y17" s="40"/>
      <c r="Z17" s="160"/>
      <c r="AA17" s="157"/>
    </row>
    <row r="18" spans="1:27" ht="20.25" customHeight="1" thickBot="1" x14ac:dyDescent="0.25">
      <c r="A18" s="161"/>
      <c r="B18" s="178">
        <v>9</v>
      </c>
      <c r="C18" s="305">
        <f>'Anwesenheits- und Ergebnisliste'!C20</f>
        <v>0</v>
      </c>
      <c r="D18" s="306"/>
      <c r="E18" s="177">
        <f>'Anwesenheits- und Ergebnisliste'!E20</f>
        <v>0</v>
      </c>
      <c r="F18" s="119"/>
      <c r="G18" s="33"/>
      <c r="H18" s="34"/>
      <c r="I18" s="315"/>
      <c r="J18" s="316"/>
      <c r="K18" s="316"/>
      <c r="L18" s="317"/>
      <c r="M18" s="35"/>
      <c r="N18" s="39"/>
      <c r="O18" s="39"/>
      <c r="P18" s="39"/>
      <c r="Q18" s="39"/>
      <c r="R18" s="39"/>
      <c r="S18" s="40"/>
      <c r="T18" s="38"/>
      <c r="U18" s="39"/>
      <c r="V18" s="40"/>
      <c r="W18" s="38"/>
      <c r="X18" s="39"/>
      <c r="Y18" s="40"/>
      <c r="Z18" s="160"/>
      <c r="AA18" s="157"/>
    </row>
    <row r="19" spans="1:27" ht="20.25" customHeight="1" thickBot="1" x14ac:dyDescent="0.25">
      <c r="A19" s="161"/>
      <c r="B19" s="179">
        <v>10</v>
      </c>
      <c r="C19" s="305">
        <f>'Anwesenheits- und Ergebnisliste'!C21</f>
        <v>0</v>
      </c>
      <c r="D19" s="306"/>
      <c r="E19" s="177">
        <f>'Anwesenheits- und Ergebnisliste'!E21</f>
        <v>0</v>
      </c>
      <c r="F19" s="121"/>
      <c r="G19" s="45"/>
      <c r="H19" s="44"/>
      <c r="I19" s="337"/>
      <c r="J19" s="338"/>
      <c r="K19" s="338"/>
      <c r="L19" s="339"/>
      <c r="M19" s="35"/>
      <c r="N19" s="42"/>
      <c r="O19" s="42"/>
      <c r="P19" s="42"/>
      <c r="Q19" s="42"/>
      <c r="R19" s="42"/>
      <c r="S19" s="43"/>
      <c r="T19" s="41"/>
      <c r="U19" s="42"/>
      <c r="V19" s="43"/>
      <c r="W19" s="41"/>
      <c r="X19" s="42"/>
      <c r="Y19" s="43"/>
      <c r="Z19" s="160"/>
      <c r="AA19" s="157"/>
    </row>
    <row r="20" spans="1:27" ht="20.25" customHeight="1" thickBot="1" x14ac:dyDescent="0.25">
      <c r="A20" s="161"/>
      <c r="B20" s="193">
        <v>11</v>
      </c>
      <c r="C20" s="305">
        <f>'Anwesenheits- und Ergebnisliste'!C22</f>
        <v>0</v>
      </c>
      <c r="D20" s="306"/>
      <c r="E20" s="177">
        <f>'Anwesenheits- und Ergebnisliste'!E22</f>
        <v>0</v>
      </c>
      <c r="F20" s="122"/>
      <c r="G20" s="95"/>
      <c r="H20" s="96"/>
      <c r="I20" s="312"/>
      <c r="J20" s="313"/>
      <c r="K20" s="313"/>
      <c r="L20" s="314"/>
      <c r="M20" s="189"/>
      <c r="N20" s="53"/>
      <c r="O20" s="53"/>
      <c r="P20" s="53"/>
      <c r="Q20" s="53"/>
      <c r="R20" s="53"/>
      <c r="S20" s="51"/>
      <c r="T20" s="52"/>
      <c r="U20" s="53"/>
      <c r="V20" s="51"/>
      <c r="W20" s="52"/>
      <c r="X20" s="53"/>
      <c r="Y20" s="51"/>
      <c r="Z20" s="160"/>
      <c r="AA20" s="157"/>
    </row>
    <row r="21" spans="1:27" ht="20.25" customHeight="1" thickBot="1" x14ac:dyDescent="0.25">
      <c r="A21" s="161"/>
      <c r="B21" s="194">
        <v>12</v>
      </c>
      <c r="C21" s="305">
        <f>'Anwesenheits- und Ergebnisliste'!C23</f>
        <v>0</v>
      </c>
      <c r="D21" s="306"/>
      <c r="E21" s="177">
        <f>'Anwesenheits- und Ergebnisliste'!E23</f>
        <v>0</v>
      </c>
      <c r="F21" s="123"/>
      <c r="G21" s="97"/>
      <c r="H21" s="98"/>
      <c r="I21" s="337"/>
      <c r="J21" s="338"/>
      <c r="K21" s="338"/>
      <c r="L21" s="339"/>
      <c r="M21" s="92"/>
      <c r="N21" s="93"/>
      <c r="O21" s="93"/>
      <c r="P21" s="93"/>
      <c r="Q21" s="93"/>
      <c r="R21" s="93"/>
      <c r="S21" s="94"/>
      <c r="T21" s="92"/>
      <c r="U21" s="93"/>
      <c r="V21" s="94"/>
      <c r="W21" s="92"/>
      <c r="X21" s="93"/>
      <c r="Y21" s="94"/>
      <c r="Z21" s="160"/>
      <c r="AA21" s="157"/>
    </row>
    <row r="22" spans="1:27" ht="4.5" customHeight="1" x14ac:dyDescent="0.2">
      <c r="A22" s="161"/>
      <c r="B22" s="142"/>
      <c r="C22" s="142"/>
      <c r="D22" s="142"/>
      <c r="E22" s="142"/>
      <c r="F22" s="142"/>
      <c r="G22" s="142"/>
      <c r="H22" s="142"/>
      <c r="I22" s="159"/>
      <c r="J22" s="159"/>
      <c r="K22" s="159"/>
      <c r="L22" s="159"/>
      <c r="M22" s="159"/>
      <c r="N22" s="159"/>
      <c r="O22" s="159"/>
      <c r="P22" s="159"/>
      <c r="Q22" s="159"/>
      <c r="R22" s="159"/>
      <c r="S22" s="159"/>
      <c r="T22" s="159"/>
      <c r="U22" s="159"/>
      <c r="V22" s="159"/>
      <c r="W22" s="159"/>
      <c r="X22" s="159"/>
      <c r="Y22" s="159"/>
      <c r="Z22" s="160"/>
      <c r="AA22" s="157"/>
    </row>
    <row r="23" spans="1:27" s="184" customFormat="1" ht="19.149999999999999" customHeight="1" x14ac:dyDescent="0.2">
      <c r="A23" s="180"/>
      <c r="B23" s="12"/>
      <c r="C23" s="331"/>
      <c r="D23" s="331"/>
      <c r="E23" s="331"/>
      <c r="F23" s="331"/>
      <c r="G23" s="333"/>
      <c r="H23" s="334"/>
      <c r="I23" s="334"/>
      <c r="J23" s="334"/>
      <c r="K23" s="334"/>
      <c r="L23" s="334"/>
      <c r="M23" s="181"/>
      <c r="N23" s="181"/>
      <c r="O23" s="181"/>
      <c r="P23" s="181"/>
      <c r="Q23" s="181"/>
      <c r="R23" s="181"/>
      <c r="S23" s="181"/>
      <c r="T23" s="331"/>
      <c r="U23" s="332"/>
      <c r="V23" s="332"/>
      <c r="W23" s="330"/>
      <c r="X23" s="330"/>
      <c r="Y23" s="330"/>
      <c r="Z23" s="182"/>
      <c r="AA23" s="183"/>
    </row>
    <row r="24" spans="1:27" ht="4.5" customHeight="1" thickBot="1" x14ac:dyDescent="0.25">
      <c r="A24" s="185"/>
      <c r="B24" s="8"/>
      <c r="C24" s="8"/>
      <c r="D24" s="8"/>
      <c r="E24" s="8"/>
      <c r="F24" s="8"/>
      <c r="G24" s="8"/>
      <c r="H24" s="8"/>
      <c r="I24" s="186"/>
      <c r="J24" s="186"/>
      <c r="K24" s="186"/>
      <c r="L24" s="186"/>
      <c r="M24" s="186"/>
      <c r="N24" s="186"/>
      <c r="O24" s="186"/>
      <c r="P24" s="186"/>
      <c r="Q24" s="186"/>
      <c r="R24" s="186"/>
      <c r="S24" s="186"/>
      <c r="T24" s="186"/>
      <c r="U24" s="186"/>
      <c r="V24" s="186"/>
      <c r="W24" s="186"/>
      <c r="X24" s="186"/>
      <c r="Y24" s="186"/>
      <c r="Z24" s="187"/>
      <c r="AA24" s="157"/>
    </row>
    <row r="25" spans="1:27" ht="13.5" hidden="1" thickBot="1" x14ac:dyDescent="0.25">
      <c r="E25" s="158">
        <v>6</v>
      </c>
      <c r="F25" s="145">
        <f>COUNTIF(F$10:F$21,"6")</f>
        <v>0</v>
      </c>
      <c r="I25" s="340">
        <f>COUNTIF(I$10:I$21,"1")</f>
        <v>0</v>
      </c>
      <c r="J25" s="341"/>
      <c r="K25" s="341"/>
      <c r="L25" s="341"/>
      <c r="M25" s="145">
        <f t="shared" ref="M25:S25" si="0">COUNTIF(M$10:M$21,"j")</f>
        <v>0</v>
      </c>
      <c r="N25" s="145">
        <f t="shared" si="0"/>
        <v>0</v>
      </c>
      <c r="O25" s="145">
        <f t="shared" si="0"/>
        <v>0</v>
      </c>
      <c r="P25" s="145">
        <f t="shared" si="0"/>
        <v>0</v>
      </c>
      <c r="Q25" s="145">
        <f t="shared" si="0"/>
        <v>0</v>
      </c>
      <c r="R25" s="145">
        <f t="shared" si="0"/>
        <v>0</v>
      </c>
      <c r="S25" s="145">
        <f t="shared" si="0"/>
        <v>0</v>
      </c>
      <c r="T25" s="145">
        <f t="shared" ref="T25:Y25" si="1">COUNTIF(T$10:T$21,"j")</f>
        <v>0</v>
      </c>
      <c r="U25" s="145">
        <f t="shared" si="1"/>
        <v>0</v>
      </c>
      <c r="V25" s="145">
        <f t="shared" si="1"/>
        <v>0</v>
      </c>
      <c r="W25" s="145">
        <f t="shared" si="1"/>
        <v>0</v>
      </c>
      <c r="X25" s="145">
        <f t="shared" si="1"/>
        <v>0</v>
      </c>
      <c r="Y25" s="145">
        <f t="shared" si="1"/>
        <v>0</v>
      </c>
    </row>
    <row r="26" spans="1:27" ht="13.5" hidden="1" thickBot="1" x14ac:dyDescent="0.25">
      <c r="E26" s="158">
        <v>7</v>
      </c>
      <c r="F26" s="145">
        <f>COUNTIF(F$10:F$21,"7")</f>
        <v>0</v>
      </c>
      <c r="I26" s="340">
        <f>COUNTIF(I$10:I$21,"2")</f>
        <v>0</v>
      </c>
      <c r="J26" s="341"/>
      <c r="K26" s="341"/>
      <c r="L26" s="341"/>
      <c r="M26" s="145"/>
      <c r="N26" s="145"/>
      <c r="O26" s="145"/>
      <c r="P26" s="145"/>
      <c r="Q26" s="145"/>
      <c r="R26" s="145"/>
      <c r="S26" s="145"/>
      <c r="T26" s="145"/>
      <c r="U26" s="145"/>
      <c r="V26" s="145"/>
      <c r="W26" s="145"/>
      <c r="X26" s="145"/>
      <c r="Y26" s="145"/>
    </row>
    <row r="27" spans="1:27" ht="13.5" hidden="1" thickBot="1" x14ac:dyDescent="0.25">
      <c r="E27" s="158">
        <v>8</v>
      </c>
      <c r="F27" s="145">
        <f>COUNTIF(F$10:F$21,"8")</f>
        <v>0</v>
      </c>
      <c r="I27" s="340">
        <f>COUNTIF(I$10:I$21,"3")</f>
        <v>0</v>
      </c>
      <c r="J27" s="341"/>
      <c r="K27" s="341"/>
      <c r="L27" s="341"/>
    </row>
    <row r="28" spans="1:27" ht="13.5" hidden="1" thickBot="1" x14ac:dyDescent="0.25">
      <c r="E28" s="158">
        <v>9</v>
      </c>
      <c r="F28" s="145">
        <f>COUNTIF(F$10:F$21,"9")</f>
        <v>0</v>
      </c>
      <c r="I28" s="340">
        <f>COUNTIF(I$10:I$21,"4")</f>
        <v>0</v>
      </c>
      <c r="J28" s="341"/>
      <c r="K28" s="341"/>
      <c r="L28" s="341"/>
    </row>
    <row r="29" spans="1:27" ht="13.5" hidden="1" thickBot="1" x14ac:dyDescent="0.25">
      <c r="E29" s="158">
        <v>10</v>
      </c>
      <c r="F29" s="145">
        <f>COUNTIF(F$10:F$21,"10")</f>
        <v>0</v>
      </c>
      <c r="I29" s="340">
        <f>COUNTIF(I$10:I$21,"5")</f>
        <v>0</v>
      </c>
      <c r="J29" s="341"/>
      <c r="K29" s="341"/>
      <c r="L29" s="341"/>
    </row>
    <row r="30" spans="1:27" hidden="1" x14ac:dyDescent="0.2">
      <c r="E30" s="158">
        <v>11</v>
      </c>
      <c r="F30" s="145">
        <f>COUNTIF(F$10:F$21,"11")</f>
        <v>0</v>
      </c>
      <c r="I30" s="340">
        <f>COUNTIF(I$10:I$21,"6")</f>
        <v>0</v>
      </c>
      <c r="J30" s="341"/>
      <c r="K30" s="341"/>
      <c r="L30" s="341"/>
    </row>
    <row r="31" spans="1:27" hidden="1" x14ac:dyDescent="0.2">
      <c r="E31" s="158">
        <v>12</v>
      </c>
      <c r="F31" s="145">
        <f>COUNTIF(F$10:F$21,"12")</f>
        <v>0</v>
      </c>
    </row>
    <row r="32" spans="1:27" hidden="1" x14ac:dyDescent="0.2">
      <c r="E32" s="158">
        <v>13</v>
      </c>
      <c r="F32" s="145">
        <f>COUNTIF(F$10:F$21,"13")</f>
        <v>0</v>
      </c>
    </row>
    <row r="33" spans="5:6" hidden="1" x14ac:dyDescent="0.2">
      <c r="E33" s="158">
        <v>14</v>
      </c>
      <c r="F33" s="145">
        <f>COUNTIF(F$10:F$21,"14")</f>
        <v>0</v>
      </c>
    </row>
    <row r="34" spans="5:6" hidden="1" x14ac:dyDescent="0.2"/>
    <row r="35" spans="5:6" hidden="1" x14ac:dyDescent="0.2"/>
  </sheetData>
  <sheetProtection algorithmName="SHA-512" hashValue="38jpE7j+/o4Kwuj+Hph7ZwBLHrfquwiswYSE4DqwnB9MY7iF7shpLP1DrupfMM4UhRjBDwAkwyniHHZVGQrj2A==" saltValue="jmHUlYBVwz17zUcPf2A7+A==" spinCount="100000" sheet="1" selectLockedCells="1"/>
  <mergeCells count="62">
    <mergeCell ref="I26:L26"/>
    <mergeCell ref="I27:L27"/>
    <mergeCell ref="I28:L28"/>
    <mergeCell ref="I29:L29"/>
    <mergeCell ref="I30:L30"/>
    <mergeCell ref="I18:L18"/>
    <mergeCell ref="I19:L19"/>
    <mergeCell ref="I20:L20"/>
    <mergeCell ref="I21:L21"/>
    <mergeCell ref="I25:L25"/>
    <mergeCell ref="C18:D18"/>
    <mergeCell ref="C15:D15"/>
    <mergeCell ref="C21:D21"/>
    <mergeCell ref="M9:S9"/>
    <mergeCell ref="W23:Y23"/>
    <mergeCell ref="C14:D14"/>
    <mergeCell ref="C20:D20"/>
    <mergeCell ref="T23:V23"/>
    <mergeCell ref="C23:L23"/>
    <mergeCell ref="C19:D19"/>
    <mergeCell ref="C16:D16"/>
    <mergeCell ref="C11:D11"/>
    <mergeCell ref="C12:D12"/>
    <mergeCell ref="C13:D13"/>
    <mergeCell ref="C10:D10"/>
    <mergeCell ref="W9:Y9"/>
    <mergeCell ref="W7:W8"/>
    <mergeCell ref="V7:V8"/>
    <mergeCell ref="C6:E6"/>
    <mergeCell ref="R7:R8"/>
    <mergeCell ref="M6:S6"/>
    <mergeCell ref="I7:L8"/>
    <mergeCell ref="B1:F1"/>
    <mergeCell ref="C17:D17"/>
    <mergeCell ref="C4:F4"/>
    <mergeCell ref="S7:S8"/>
    <mergeCell ref="I1:M1"/>
    <mergeCell ref="C8:D8"/>
    <mergeCell ref="I10:L10"/>
    <mergeCell ref="I11:L11"/>
    <mergeCell ref="I12:L12"/>
    <mergeCell ref="I13:L13"/>
    <mergeCell ref="I14:L14"/>
    <mergeCell ref="I15:L15"/>
    <mergeCell ref="I16:L16"/>
    <mergeCell ref="I17:L17"/>
    <mergeCell ref="T9:V9"/>
    <mergeCell ref="T1:V1"/>
    <mergeCell ref="I6:L6"/>
    <mergeCell ref="M7:M8"/>
    <mergeCell ref="N7:N8"/>
    <mergeCell ref="I9:L9"/>
    <mergeCell ref="H4:Y4"/>
    <mergeCell ref="N1:S1"/>
    <mergeCell ref="P7:P8"/>
    <mergeCell ref="Q7:Q8"/>
    <mergeCell ref="Y7:Y8"/>
    <mergeCell ref="U7:U8"/>
    <mergeCell ref="T6:V6"/>
    <mergeCell ref="X7:X8"/>
    <mergeCell ref="T7:T8"/>
    <mergeCell ref="W6:Y6"/>
  </mergeCells>
  <phoneticPr fontId="0" type="noConversion"/>
  <conditionalFormatting sqref="I10 M10:Y21 I12:I21">
    <cfRule type="cellIs" dxfId="28" priority="4" stopIfTrue="1" operator="equal">
      <formula>"j"</formula>
    </cfRule>
  </conditionalFormatting>
  <conditionalFormatting sqref="H10:H21">
    <cfRule type="cellIs" dxfId="27" priority="2" stopIfTrue="1" operator="equal">
      <formula>"w"</formula>
    </cfRule>
    <cfRule type="cellIs" dxfId="26" priority="3" stopIfTrue="1" operator="equal">
      <formula>"m"</formula>
    </cfRule>
  </conditionalFormatting>
  <conditionalFormatting sqref="I11">
    <cfRule type="cellIs" dxfId="25" priority="1" stopIfTrue="1" operator="equal">
      <formula>"j"</formula>
    </cfRule>
  </conditionalFormatting>
  <dataValidations count="4">
    <dataValidation type="list" allowBlank="1" showInputMessage="1" showErrorMessage="1" sqref="M10:Y21">
      <formula1>"j"</formula1>
    </dataValidation>
    <dataValidation type="list" allowBlank="1" showInputMessage="1" showErrorMessage="1" sqref="H10:H21">
      <formula1>"w,m"</formula1>
    </dataValidation>
    <dataValidation type="whole" allowBlank="1" showInputMessage="1" showErrorMessage="1" sqref="F10:F21">
      <formula1>5</formula1>
      <formula2>16</formula2>
    </dataValidation>
    <dataValidation type="whole" allowBlank="1" showInputMessage="1" showErrorMessage="1" sqref="I10:L21">
      <formula1>1</formula1>
      <formula2>6</formula2>
    </dataValidation>
  </dataValidations>
  <printOptions horizontalCentered="1" verticalCentered="1"/>
  <pageMargins left="0.78740157480314965" right="0.78740157480314965" top="0.98425196850393704" bottom="0.98425196850393704" header="0.51181102362204722" footer="0.51181102362204722"/>
  <pageSetup paperSize="9" scale="74" orientation="landscape" r:id="rId1"/>
  <headerFooter alignWithMargins="0">
    <oddHeader>&amp;L&amp;D&amp;C&amp;F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topLeftCell="A28" zoomScaleNormal="100" workbookViewId="0">
      <selection activeCell="A40" sqref="A40:M41"/>
    </sheetView>
  </sheetViews>
  <sheetFormatPr baseColWidth="10" defaultRowHeight="12.75" x14ac:dyDescent="0.2"/>
  <cols>
    <col min="1" max="1" width="19" customWidth="1"/>
    <col min="2" max="2" width="30.7109375" customWidth="1"/>
    <col min="3" max="3" width="4.42578125" customWidth="1"/>
    <col min="4" max="5" width="15.42578125" customWidth="1"/>
    <col min="6" max="6" width="5.28515625" customWidth="1"/>
    <col min="7" max="7" width="10.5703125" customWidth="1"/>
  </cols>
  <sheetData>
    <row r="1" spans="1:12" x14ac:dyDescent="0.2">
      <c r="A1" s="71" t="s">
        <v>93</v>
      </c>
    </row>
    <row r="2" spans="1:12" x14ac:dyDescent="0.2">
      <c r="A2" s="60" t="s">
        <v>26</v>
      </c>
      <c r="B2" s="50">
        <f>'Anwesenheits- und Ergebnisliste'!C4</f>
        <v>0</v>
      </c>
      <c r="C2" s="61" t="s">
        <v>88</v>
      </c>
      <c r="D2" s="61" t="s">
        <v>85</v>
      </c>
      <c r="E2" s="61" t="s">
        <v>86</v>
      </c>
      <c r="F2" s="61" t="s">
        <v>87</v>
      </c>
      <c r="G2" s="61" t="s">
        <v>25</v>
      </c>
      <c r="H2" s="60" t="s">
        <v>73</v>
      </c>
      <c r="I2" s="61" t="s">
        <v>174</v>
      </c>
      <c r="J2" s="63" t="s">
        <v>75</v>
      </c>
      <c r="K2" s="63" t="s">
        <v>76</v>
      </c>
      <c r="L2" s="130" t="s">
        <v>133</v>
      </c>
    </row>
    <row r="3" spans="1:12" x14ac:dyDescent="0.2">
      <c r="A3" s="61" t="s">
        <v>27</v>
      </c>
      <c r="B3" s="50">
        <f>'Anwesenheits- und Ergebnisliste'!C6</f>
        <v>0</v>
      </c>
      <c r="C3" s="60">
        <v>1</v>
      </c>
      <c r="D3" s="13">
        <f>'Anwesenheits- und Ergebnisliste'!C12</f>
        <v>0</v>
      </c>
      <c r="E3" s="13">
        <f>Fragebogen!E10</f>
        <v>0</v>
      </c>
      <c r="F3" s="62">
        <f>Fragebogen!F10</f>
        <v>0</v>
      </c>
      <c r="G3" s="14">
        <f>Fragebogen!H10</f>
        <v>0</v>
      </c>
      <c r="H3" s="14" t="str">
        <f>'Anwesenheits- und Ergebnisliste'!Z12</f>
        <v>0</v>
      </c>
      <c r="I3" s="14">
        <f>'Anwesenheits- und Ergebnisliste'!AA12</f>
        <v>0</v>
      </c>
      <c r="J3" s="14" t="str">
        <f>'Anwesenheits- und Ergebnisliste'!AB12</f>
        <v>0</v>
      </c>
      <c r="K3" s="14" t="str">
        <f>'Anwesenheits- und Ergebnisliste'!AC12</f>
        <v>0</v>
      </c>
      <c r="L3" s="14">
        <f>'Anwesenheits- und Ergebnisliste'!Y12</f>
        <v>0</v>
      </c>
    </row>
    <row r="4" spans="1:12" x14ac:dyDescent="0.2">
      <c r="A4" s="61" t="s">
        <v>77</v>
      </c>
      <c r="B4" s="50">
        <f>'Anwesenheits- und Ergebnisliste'!C8</f>
        <v>0</v>
      </c>
      <c r="C4" s="60">
        <v>2</v>
      </c>
      <c r="D4" s="13">
        <f>'Anwesenheits- und Ergebnisliste'!C13</f>
        <v>0</v>
      </c>
      <c r="E4" s="13">
        <f>Fragebogen!E11</f>
        <v>0</v>
      </c>
      <c r="F4" s="62">
        <f>Fragebogen!F11</f>
        <v>0</v>
      </c>
      <c r="G4" s="14">
        <f>Fragebogen!H11</f>
        <v>0</v>
      </c>
      <c r="H4" s="14" t="str">
        <f>'Anwesenheits- und Ergebnisliste'!Z13</f>
        <v>0</v>
      </c>
      <c r="I4" s="14">
        <f>'Anwesenheits- und Ergebnisliste'!AA13</f>
        <v>0</v>
      </c>
      <c r="J4" s="14" t="str">
        <f>'Anwesenheits- und Ergebnisliste'!AB13</f>
        <v>0</v>
      </c>
      <c r="K4" s="14" t="str">
        <f>'Anwesenheits- und Ergebnisliste'!AC13</f>
        <v>0</v>
      </c>
      <c r="L4" s="14">
        <f>'Anwesenheits- und Ergebnisliste'!Y13</f>
        <v>0</v>
      </c>
    </row>
    <row r="5" spans="1:12" x14ac:dyDescent="0.2">
      <c r="A5" s="61" t="s">
        <v>15</v>
      </c>
      <c r="B5" s="101">
        <f>'Anwesenheits- und Ergebnisliste'!C5</f>
        <v>0</v>
      </c>
      <c r="C5" s="60">
        <v>3</v>
      </c>
      <c r="D5" s="13">
        <f>'Anwesenheits- und Ergebnisliste'!C14</f>
        <v>0</v>
      </c>
      <c r="E5" s="13">
        <f>Fragebogen!E12</f>
        <v>0</v>
      </c>
      <c r="F5" s="62">
        <f>Fragebogen!F12</f>
        <v>0</v>
      </c>
      <c r="G5" s="14">
        <f>Fragebogen!H12</f>
        <v>0</v>
      </c>
      <c r="H5" s="14" t="str">
        <f>'Anwesenheits- und Ergebnisliste'!Z14</f>
        <v>0</v>
      </c>
      <c r="I5" s="14">
        <f>'Anwesenheits- und Ergebnisliste'!AA14</f>
        <v>0</v>
      </c>
      <c r="J5" s="14" t="str">
        <f>'Anwesenheits- und Ergebnisliste'!AB14</f>
        <v>0</v>
      </c>
      <c r="K5" s="14" t="str">
        <f>'Anwesenheits- und Ergebnisliste'!AC14</f>
        <v>0</v>
      </c>
      <c r="L5" s="14">
        <f>'Anwesenheits- und Ergebnisliste'!Y14</f>
        <v>0</v>
      </c>
    </row>
    <row r="6" spans="1:12" x14ac:dyDescent="0.2">
      <c r="A6" s="61" t="s">
        <v>16</v>
      </c>
      <c r="B6" s="50">
        <f>'Anwesenheits- und Ergebnisliste'!C7</f>
        <v>0</v>
      </c>
      <c r="C6" s="60">
        <v>4</v>
      </c>
      <c r="D6" s="13">
        <f>'Anwesenheits- und Ergebnisliste'!C15</f>
        <v>0</v>
      </c>
      <c r="E6" s="13">
        <f>Fragebogen!E13</f>
        <v>0</v>
      </c>
      <c r="F6" s="62">
        <f>Fragebogen!F13</f>
        <v>0</v>
      </c>
      <c r="G6" s="14">
        <f>Fragebogen!H13</f>
        <v>0</v>
      </c>
      <c r="H6" s="14" t="str">
        <f>'Anwesenheits- und Ergebnisliste'!Z15</f>
        <v>0</v>
      </c>
      <c r="I6" s="14">
        <f>'Anwesenheits- und Ergebnisliste'!AA15</f>
        <v>0</v>
      </c>
      <c r="J6" s="14" t="str">
        <f>'Anwesenheits- und Ergebnisliste'!AB15</f>
        <v>0</v>
      </c>
      <c r="K6" s="14" t="str">
        <f>'Anwesenheits- und Ergebnisliste'!AC15</f>
        <v>0</v>
      </c>
      <c r="L6" s="14">
        <f>'Anwesenheits- und Ergebnisliste'!Y15</f>
        <v>0</v>
      </c>
    </row>
    <row r="7" spans="1:12" x14ac:dyDescent="0.2">
      <c r="A7" s="61" t="s">
        <v>78</v>
      </c>
      <c r="B7" s="65">
        <f>'Anwesenheits- und Ergebnisliste'!M27+'Anwesenheits- und Ergebnisliste'!M26</f>
        <v>0</v>
      </c>
      <c r="C7" s="60">
        <v>5</v>
      </c>
      <c r="D7" s="13">
        <f>'Anwesenheits- und Ergebnisliste'!C16</f>
        <v>0</v>
      </c>
      <c r="E7" s="13">
        <f>Fragebogen!E14</f>
        <v>0</v>
      </c>
      <c r="F7" s="62">
        <f>Fragebogen!F14</f>
        <v>0</v>
      </c>
      <c r="G7" s="14">
        <f>Fragebogen!H14</f>
        <v>0</v>
      </c>
      <c r="H7" s="14" t="str">
        <f>'Anwesenheits- und Ergebnisliste'!Z16</f>
        <v>0</v>
      </c>
      <c r="I7" s="14">
        <f>'Anwesenheits- und Ergebnisliste'!AA16</f>
        <v>0</v>
      </c>
      <c r="J7" s="14" t="str">
        <f>'Anwesenheits- und Ergebnisliste'!AB16</f>
        <v>0</v>
      </c>
      <c r="K7" s="14" t="str">
        <f>'Anwesenheits- und Ergebnisliste'!AC16</f>
        <v>0</v>
      </c>
      <c r="L7" s="14">
        <f>'Anwesenheits- und Ergebnisliste'!Y16</f>
        <v>0</v>
      </c>
    </row>
    <row r="8" spans="1:12" x14ac:dyDescent="0.2">
      <c r="A8" s="61" t="s">
        <v>79</v>
      </c>
      <c r="B8" s="65">
        <f>'Anwesenheits- und Ergebnisliste'!W27+'Anwesenheits- und Ergebnisliste'!W26</f>
        <v>0</v>
      </c>
      <c r="C8" s="60">
        <v>6</v>
      </c>
      <c r="D8" s="13">
        <f>'Anwesenheits- und Ergebnisliste'!C17</f>
        <v>0</v>
      </c>
      <c r="E8" s="13">
        <f>Fragebogen!E15</f>
        <v>0</v>
      </c>
      <c r="F8" s="62">
        <f>Fragebogen!F15</f>
        <v>0</v>
      </c>
      <c r="G8" s="14">
        <f>Fragebogen!H15</f>
        <v>0</v>
      </c>
      <c r="H8" s="14" t="str">
        <f>'Anwesenheits- und Ergebnisliste'!Z17</f>
        <v>0</v>
      </c>
      <c r="I8" s="14">
        <f>'Anwesenheits- und Ergebnisliste'!AA17</f>
        <v>0</v>
      </c>
      <c r="J8" s="14" t="str">
        <f>'Anwesenheits- und Ergebnisliste'!AB17</f>
        <v>0</v>
      </c>
      <c r="K8" s="14" t="str">
        <f>'Anwesenheits- und Ergebnisliste'!AC17</f>
        <v>0</v>
      </c>
      <c r="L8" s="14">
        <f>'Anwesenheits- und Ergebnisliste'!Y17</f>
        <v>0</v>
      </c>
    </row>
    <row r="9" spans="1:12" x14ac:dyDescent="0.2">
      <c r="A9" s="61" t="s">
        <v>80</v>
      </c>
      <c r="B9" s="65">
        <f>'Anwesenheits- und Ergebnisliste'!M27</f>
        <v>0</v>
      </c>
      <c r="C9" s="60">
        <v>7</v>
      </c>
      <c r="D9" s="13">
        <f>'Anwesenheits- und Ergebnisliste'!C18</f>
        <v>0</v>
      </c>
      <c r="E9" s="13">
        <f>Fragebogen!E16</f>
        <v>0</v>
      </c>
      <c r="F9" s="62">
        <f>Fragebogen!F16</f>
        <v>0</v>
      </c>
      <c r="G9" s="14">
        <f>Fragebogen!H16</f>
        <v>0</v>
      </c>
      <c r="H9" s="14" t="str">
        <f>'Anwesenheits- und Ergebnisliste'!Z18</f>
        <v>0</v>
      </c>
      <c r="I9" s="14">
        <f>'Anwesenheits- und Ergebnisliste'!AA18</f>
        <v>0</v>
      </c>
      <c r="J9" s="14" t="str">
        <f>'Anwesenheits- und Ergebnisliste'!AB18</f>
        <v>0</v>
      </c>
      <c r="K9" s="14" t="str">
        <f>'Anwesenheits- und Ergebnisliste'!AC18</f>
        <v>0</v>
      </c>
      <c r="L9" s="14">
        <f>'Anwesenheits- und Ergebnisliste'!Y18</f>
        <v>0</v>
      </c>
    </row>
    <row r="10" spans="1:12" x14ac:dyDescent="0.2">
      <c r="A10" s="61" t="s">
        <v>81</v>
      </c>
      <c r="B10" s="65">
        <f>'Anwesenheits- und Ergebnisliste'!W27</f>
        <v>0</v>
      </c>
      <c r="C10" s="60">
        <v>8</v>
      </c>
      <c r="D10" s="13">
        <f>'Anwesenheits- und Ergebnisliste'!C19</f>
        <v>0</v>
      </c>
      <c r="E10" s="13">
        <f>Fragebogen!E17</f>
        <v>0</v>
      </c>
      <c r="F10" s="62">
        <f>Fragebogen!F17</f>
        <v>0</v>
      </c>
      <c r="G10" s="14">
        <f>Fragebogen!H17</f>
        <v>0</v>
      </c>
      <c r="H10" s="14" t="str">
        <f>'Anwesenheits- und Ergebnisliste'!Z19</f>
        <v>0</v>
      </c>
      <c r="I10" s="14">
        <f>'Anwesenheits- und Ergebnisliste'!AA19</f>
        <v>0</v>
      </c>
      <c r="J10" s="14" t="str">
        <f>'Anwesenheits- und Ergebnisliste'!AB19</f>
        <v>0</v>
      </c>
      <c r="K10" s="14" t="str">
        <f>'Anwesenheits- und Ergebnisliste'!AC19</f>
        <v>0</v>
      </c>
      <c r="L10" s="14">
        <f>'Anwesenheits- und Ergebnisliste'!Y19</f>
        <v>0</v>
      </c>
    </row>
    <row r="11" spans="1:12" x14ac:dyDescent="0.2">
      <c r="A11" s="61" t="s">
        <v>82</v>
      </c>
      <c r="B11" s="65">
        <f>'Anwesenheits- und Ergebnisliste'!M26</f>
        <v>0</v>
      </c>
      <c r="C11" s="60">
        <v>9</v>
      </c>
      <c r="D11" s="13">
        <f>'Anwesenheits- und Ergebnisliste'!C20</f>
        <v>0</v>
      </c>
      <c r="E11" s="13">
        <f>Fragebogen!E18</f>
        <v>0</v>
      </c>
      <c r="F11" s="62">
        <f>Fragebogen!F18</f>
        <v>0</v>
      </c>
      <c r="G11" s="14">
        <f>Fragebogen!H18</f>
        <v>0</v>
      </c>
      <c r="H11" s="14" t="str">
        <f>'Anwesenheits- und Ergebnisliste'!Z20</f>
        <v>0</v>
      </c>
      <c r="I11" s="14">
        <f>'Anwesenheits- und Ergebnisliste'!AA20</f>
        <v>0</v>
      </c>
      <c r="J11" s="14" t="str">
        <f>'Anwesenheits- und Ergebnisliste'!AB20</f>
        <v>0</v>
      </c>
      <c r="K11" s="14" t="str">
        <f>'Anwesenheits- und Ergebnisliste'!AC20</f>
        <v>0</v>
      </c>
      <c r="L11" s="14">
        <f>'Anwesenheits- und Ergebnisliste'!Y20</f>
        <v>0</v>
      </c>
    </row>
    <row r="12" spans="1:12" x14ac:dyDescent="0.2">
      <c r="A12" s="61" t="s">
        <v>83</v>
      </c>
      <c r="B12" s="65">
        <f>'Anwesenheits- und Ergebnisliste'!W26</f>
        <v>0</v>
      </c>
      <c r="C12" s="60">
        <v>10</v>
      </c>
      <c r="D12" s="13">
        <f>'Anwesenheits- und Ergebnisliste'!C21</f>
        <v>0</v>
      </c>
      <c r="E12" s="13">
        <f>Fragebogen!E19</f>
        <v>0</v>
      </c>
      <c r="F12" s="62">
        <f>Fragebogen!F19</f>
        <v>0</v>
      </c>
      <c r="G12" s="14">
        <f>Fragebogen!H19</f>
        <v>0</v>
      </c>
      <c r="H12" s="14" t="str">
        <f>'Anwesenheits- und Ergebnisliste'!Z21</f>
        <v>0</v>
      </c>
      <c r="I12" s="14">
        <f>'Anwesenheits- und Ergebnisliste'!AA21</f>
        <v>0</v>
      </c>
      <c r="J12" s="14" t="str">
        <f>'Anwesenheits- und Ergebnisliste'!AB21</f>
        <v>0</v>
      </c>
      <c r="K12" s="14" t="str">
        <f>'Anwesenheits- und Ergebnisliste'!AC21</f>
        <v>0</v>
      </c>
      <c r="L12" s="14">
        <f>'Anwesenheits- und Ergebnisliste'!Y21</f>
        <v>0</v>
      </c>
    </row>
    <row r="13" spans="1:12" x14ac:dyDescent="0.2">
      <c r="A13" s="61" t="s">
        <v>84</v>
      </c>
      <c r="B13" s="65">
        <f>'Anwesenheits- und Ergebnisliste'!W27-'Anwesenheits- und Ergebnisliste'!M27</f>
        <v>0</v>
      </c>
      <c r="C13" s="60">
        <v>11</v>
      </c>
      <c r="D13" s="13">
        <f>'Anwesenheits- und Ergebnisliste'!C22</f>
        <v>0</v>
      </c>
      <c r="E13" s="13">
        <f>Fragebogen!E20</f>
        <v>0</v>
      </c>
      <c r="F13" s="62">
        <f>Fragebogen!F20</f>
        <v>0</v>
      </c>
      <c r="G13" s="14">
        <f>Fragebogen!H20</f>
        <v>0</v>
      </c>
      <c r="H13" s="14" t="str">
        <f>'Anwesenheits- und Ergebnisliste'!Z22</f>
        <v>0</v>
      </c>
      <c r="I13" s="14">
        <f>'Anwesenheits- und Ergebnisliste'!AA22</f>
        <v>0</v>
      </c>
      <c r="J13" s="14" t="str">
        <f>'Anwesenheits- und Ergebnisliste'!AB22</f>
        <v>0</v>
      </c>
      <c r="K13" s="14" t="str">
        <f>'Anwesenheits- und Ergebnisliste'!AC22</f>
        <v>0</v>
      </c>
      <c r="L13" s="14">
        <f>'Anwesenheits- und Ergebnisliste'!Y22</f>
        <v>0</v>
      </c>
    </row>
    <row r="14" spans="1:12" x14ac:dyDescent="0.2">
      <c r="A14" s="61" t="s">
        <v>131</v>
      </c>
      <c r="B14" s="64" t="e">
        <f>'Anwesenheits- und Ergebnisliste'!M28</f>
        <v>#DIV/0!</v>
      </c>
      <c r="C14" s="60">
        <v>12</v>
      </c>
      <c r="D14" s="13">
        <f>'Anwesenheits- und Ergebnisliste'!C23</f>
        <v>0</v>
      </c>
      <c r="E14" s="13">
        <f>Fragebogen!E21</f>
        <v>0</v>
      </c>
      <c r="F14" s="62">
        <f>Fragebogen!F21</f>
        <v>0</v>
      </c>
      <c r="G14" s="14">
        <f>Fragebogen!H21</f>
        <v>0</v>
      </c>
      <c r="H14" s="14" t="str">
        <f>'Anwesenheits- und Ergebnisliste'!Z23</f>
        <v>0</v>
      </c>
      <c r="I14" s="14">
        <f>'Anwesenheits- und Ergebnisliste'!AA23</f>
        <v>0</v>
      </c>
      <c r="J14" s="14" t="str">
        <f>'Anwesenheits- und Ergebnisliste'!AB23</f>
        <v>0</v>
      </c>
      <c r="K14" s="14" t="str">
        <f>'Anwesenheits- und Ergebnisliste'!AC23</f>
        <v>0</v>
      </c>
      <c r="L14" s="14">
        <f>'Anwesenheits- und Ergebnisliste'!Y23</f>
        <v>0</v>
      </c>
    </row>
    <row r="15" spans="1:12" x14ac:dyDescent="0.2">
      <c r="A15" s="61" t="s">
        <v>116</v>
      </c>
      <c r="B15" s="64" t="e">
        <f>'Anwesenheits- und Ergebnisliste'!W28</f>
        <v>#DIV/0!</v>
      </c>
      <c r="C15" s="76"/>
      <c r="D15" s="61" t="s">
        <v>109</v>
      </c>
      <c r="E15" s="77">
        <f>'Anwesenheits- und Ergebnisliste'!X26</f>
        <v>0</v>
      </c>
      <c r="F15" s="74"/>
      <c r="G15" s="73"/>
      <c r="H15" s="75"/>
      <c r="I15" s="75"/>
      <c r="J15" s="75"/>
      <c r="K15" s="75"/>
    </row>
    <row r="16" spans="1:12" x14ac:dyDescent="0.2">
      <c r="A16" s="61" t="s">
        <v>132</v>
      </c>
      <c r="B16" s="64" t="e">
        <f>'Anwesenheits- und Ergebnisliste'!W29</f>
        <v>#DIV/0!</v>
      </c>
      <c r="C16" s="76"/>
      <c r="D16" s="61" t="s">
        <v>110</v>
      </c>
      <c r="E16" s="77">
        <f>'Anwesenheits- und Ergebnisliste'!X27</f>
        <v>0</v>
      </c>
      <c r="F16" s="74"/>
      <c r="G16" s="73"/>
      <c r="H16" s="75"/>
      <c r="I16" s="75"/>
      <c r="J16" s="75"/>
      <c r="K16" s="75"/>
    </row>
    <row r="17" spans="1:12" x14ac:dyDescent="0.2">
      <c r="D17" s="61" t="s">
        <v>111</v>
      </c>
      <c r="E17" s="77">
        <f>'Anwesenheits- und Ergebnisliste'!X28</f>
        <v>0</v>
      </c>
    </row>
    <row r="18" spans="1:12" x14ac:dyDescent="0.2">
      <c r="J18" s="66" t="s">
        <v>89</v>
      </c>
      <c r="K18" s="67" t="s">
        <v>90</v>
      </c>
    </row>
    <row r="19" spans="1:12" x14ac:dyDescent="0.2">
      <c r="J19" s="68">
        <f>COUNTIF(G3:G14,"m")</f>
        <v>0</v>
      </c>
      <c r="K19" s="69">
        <f>COUNTIF(G3:G14,"w")</f>
        <v>0</v>
      </c>
    </row>
    <row r="29" spans="1:12" x14ac:dyDescent="0.2">
      <c r="A29" s="70"/>
      <c r="B29" s="70"/>
      <c r="C29" s="70"/>
      <c r="D29" s="70"/>
      <c r="E29" s="70"/>
      <c r="F29" s="70"/>
      <c r="G29" s="70"/>
      <c r="H29" s="70"/>
      <c r="I29" s="70"/>
      <c r="J29" s="70"/>
      <c r="K29" s="70"/>
      <c r="L29" s="70"/>
    </row>
    <row r="30" spans="1:12" x14ac:dyDescent="0.2">
      <c r="A30" s="70"/>
      <c r="B30" s="70"/>
      <c r="C30" s="70"/>
      <c r="D30" s="70"/>
      <c r="E30" s="70"/>
      <c r="F30" s="70"/>
      <c r="G30" s="70"/>
      <c r="H30" s="70"/>
      <c r="I30" s="70"/>
      <c r="J30" s="70"/>
      <c r="K30" s="70"/>
      <c r="L30" s="70"/>
    </row>
    <row r="31" spans="1:12" x14ac:dyDescent="0.2">
      <c r="A31" s="70"/>
      <c r="B31" s="70"/>
      <c r="C31" s="70"/>
      <c r="D31" s="70"/>
      <c r="E31" s="70"/>
      <c r="F31" s="70"/>
      <c r="G31" s="70"/>
      <c r="H31" s="70"/>
      <c r="I31" s="70"/>
      <c r="J31" s="70"/>
      <c r="K31" s="70"/>
      <c r="L31" s="70"/>
    </row>
    <row r="32" spans="1:12" x14ac:dyDescent="0.2">
      <c r="A32" s="70"/>
      <c r="B32" s="70"/>
      <c r="C32" s="70"/>
      <c r="D32" s="70"/>
      <c r="E32" s="70"/>
      <c r="F32" s="70"/>
      <c r="G32" s="70"/>
      <c r="H32" s="70"/>
      <c r="I32" s="70"/>
      <c r="J32" s="70"/>
      <c r="K32" s="70"/>
      <c r="L32" s="70"/>
    </row>
    <row r="33" spans="1:13" x14ac:dyDescent="0.2">
      <c r="A33" s="70"/>
      <c r="B33" s="70"/>
      <c r="C33" s="70"/>
      <c r="D33" s="70"/>
      <c r="E33" s="70"/>
      <c r="F33" s="70"/>
      <c r="G33" s="70"/>
      <c r="H33" s="70"/>
      <c r="I33" s="70"/>
      <c r="J33" s="70"/>
      <c r="K33" s="70"/>
      <c r="L33" s="70"/>
    </row>
    <row r="34" spans="1:13" x14ac:dyDescent="0.2">
      <c r="A34" s="70"/>
      <c r="B34" s="70"/>
      <c r="C34" s="70"/>
      <c r="D34" s="70"/>
      <c r="E34" s="70"/>
      <c r="F34" s="70"/>
      <c r="G34" s="70"/>
      <c r="H34" s="70"/>
      <c r="I34" s="70"/>
      <c r="J34" s="70"/>
      <c r="K34" s="70"/>
      <c r="L34" s="70"/>
    </row>
    <row r="35" spans="1:13" x14ac:dyDescent="0.2">
      <c r="A35" s="70"/>
      <c r="B35" s="70"/>
      <c r="C35" s="70"/>
      <c r="D35" s="70"/>
      <c r="E35" s="70"/>
      <c r="F35" s="70"/>
      <c r="G35" s="70"/>
      <c r="H35" s="70"/>
      <c r="I35" s="70"/>
      <c r="J35" s="70"/>
      <c r="K35" s="70"/>
      <c r="L35" s="70"/>
    </row>
    <row r="36" spans="1:13" x14ac:dyDescent="0.2">
      <c r="A36" s="70"/>
      <c r="B36" s="70">
        <f>'Anwesenheits- und Ergebnisliste'!F27</f>
        <v>0</v>
      </c>
      <c r="C36" s="70">
        <f>'Anwesenheits- und Ergebnisliste'!G27</f>
        <v>0</v>
      </c>
      <c r="D36" s="70">
        <f>'Anwesenheits- und Ergebnisliste'!H27</f>
        <v>0</v>
      </c>
      <c r="E36" s="70">
        <f>'Anwesenheits- und Ergebnisliste'!I27</f>
        <v>0</v>
      </c>
      <c r="F36" s="70">
        <f>'Anwesenheits- und Ergebnisliste'!J27</f>
        <v>0</v>
      </c>
      <c r="G36" s="70">
        <f>'Anwesenheits- und Ergebnisliste'!K27</f>
        <v>0</v>
      </c>
      <c r="H36" s="70">
        <f>'Anwesenheits- und Ergebnisliste'!L27</f>
        <v>0</v>
      </c>
      <c r="I36" s="70"/>
      <c r="J36" s="70"/>
      <c r="K36" s="70"/>
      <c r="L36" s="70"/>
    </row>
    <row r="37" spans="1:13" x14ac:dyDescent="0.2">
      <c r="A37" s="70" t="s">
        <v>91</v>
      </c>
      <c r="B37" s="70">
        <f>'Anwesenheits- und Ergebnisliste'!P27</f>
        <v>0</v>
      </c>
      <c r="C37" s="70">
        <f>'Anwesenheits- und Ergebnisliste'!Q27</f>
        <v>0</v>
      </c>
      <c r="D37" s="70">
        <f>'Anwesenheits- und Ergebnisliste'!R27</f>
        <v>0</v>
      </c>
      <c r="E37" s="70">
        <f>'Anwesenheits- und Ergebnisliste'!S27</f>
        <v>0</v>
      </c>
      <c r="F37" s="70">
        <f>'Anwesenheits- und Ergebnisliste'!T27</f>
        <v>0</v>
      </c>
      <c r="G37" s="70">
        <f>'Anwesenheits- und Ergebnisliste'!U27</f>
        <v>0</v>
      </c>
      <c r="H37" s="70">
        <f>'Anwesenheits- und Ergebnisliste'!V27</f>
        <v>0</v>
      </c>
      <c r="I37" s="70"/>
      <c r="J37" s="70"/>
      <c r="K37" s="70"/>
      <c r="L37" s="70"/>
    </row>
    <row r="38" spans="1:13" x14ac:dyDescent="0.2">
      <c r="A38" s="70" t="s">
        <v>92</v>
      </c>
      <c r="B38" s="70" t="s">
        <v>66</v>
      </c>
      <c r="C38" s="70" t="s">
        <v>67</v>
      </c>
      <c r="D38" s="70" t="s">
        <v>68</v>
      </c>
      <c r="E38" s="70" t="s">
        <v>69</v>
      </c>
      <c r="F38" s="70" t="s">
        <v>70</v>
      </c>
      <c r="G38" s="70" t="s">
        <v>71</v>
      </c>
      <c r="H38" s="70" t="s">
        <v>72</v>
      </c>
      <c r="I38" s="70"/>
      <c r="J38" s="70"/>
      <c r="K38" s="70"/>
      <c r="L38" s="70"/>
    </row>
    <row r="39" spans="1:13" x14ac:dyDescent="0.2">
      <c r="A39" s="70"/>
      <c r="B39" s="70"/>
      <c r="C39" s="70"/>
      <c r="D39" s="70"/>
      <c r="E39" s="70"/>
      <c r="F39" s="70"/>
      <c r="G39" s="70"/>
      <c r="H39" s="70"/>
      <c r="I39" s="70"/>
      <c r="J39" s="70"/>
      <c r="K39" s="70"/>
      <c r="L39" s="70"/>
    </row>
    <row r="40" spans="1:13" x14ac:dyDescent="0.2">
      <c r="A40" s="70" t="s">
        <v>99</v>
      </c>
      <c r="B40" s="70" t="s">
        <v>100</v>
      </c>
      <c r="C40" s="70" t="s">
        <v>101</v>
      </c>
      <c r="D40" s="70" t="s">
        <v>102</v>
      </c>
      <c r="E40" s="70" t="s">
        <v>103</v>
      </c>
      <c r="F40" s="70" t="s">
        <v>104</v>
      </c>
      <c r="G40" s="70" t="s">
        <v>105</v>
      </c>
      <c r="H40" s="70" t="s">
        <v>106</v>
      </c>
      <c r="I40" s="70" t="s">
        <v>107</v>
      </c>
      <c r="J40" s="70"/>
      <c r="K40" s="70"/>
      <c r="L40" s="70"/>
      <c r="M40" s="70"/>
    </row>
    <row r="41" spans="1:13" x14ac:dyDescent="0.2">
      <c r="A41" s="70">
        <f>Fragebogen!F25</f>
        <v>0</v>
      </c>
      <c r="B41" s="70">
        <f>Fragebogen!F26</f>
        <v>0</v>
      </c>
      <c r="C41" s="70">
        <f>Fragebogen!F27</f>
        <v>0</v>
      </c>
      <c r="D41" s="70">
        <f>Fragebogen!F28</f>
        <v>0</v>
      </c>
      <c r="E41" s="70">
        <f>Fragebogen!F29</f>
        <v>0</v>
      </c>
      <c r="F41" s="70">
        <f>Fragebogen!F30</f>
        <v>0</v>
      </c>
      <c r="G41" s="70">
        <f>Fragebogen!F31</f>
        <v>0</v>
      </c>
      <c r="H41" s="70">
        <f>Fragebogen!F32</f>
        <v>0</v>
      </c>
      <c r="I41" s="70">
        <f>Fragebogen!F33</f>
        <v>0</v>
      </c>
      <c r="J41" s="70"/>
      <c r="K41" s="70"/>
      <c r="L41" s="70"/>
      <c r="M41" s="70"/>
    </row>
    <row r="42" spans="1:13" x14ac:dyDescent="0.2">
      <c r="A42" s="70">
        <f>Fragebogen!F25</f>
        <v>0</v>
      </c>
      <c r="B42" s="70"/>
      <c r="C42" s="70"/>
      <c r="D42" s="70"/>
      <c r="E42" s="70"/>
      <c r="F42" s="70"/>
      <c r="G42" s="70"/>
      <c r="H42" s="70"/>
      <c r="I42" s="70"/>
      <c r="J42" s="70"/>
      <c r="K42" s="70"/>
      <c r="L42" s="70"/>
    </row>
    <row r="43" spans="1:13" x14ac:dyDescent="0.2">
      <c r="A43" s="70"/>
      <c r="B43" s="70"/>
      <c r="C43" s="70"/>
      <c r="D43" s="70"/>
      <c r="E43" s="70"/>
      <c r="F43" s="70"/>
      <c r="G43" s="70"/>
      <c r="H43" s="70"/>
      <c r="I43" s="70"/>
      <c r="J43" s="70"/>
      <c r="K43" s="70"/>
      <c r="L43" s="70"/>
    </row>
    <row r="44" spans="1:13" x14ac:dyDescent="0.2">
      <c r="A44" s="70"/>
      <c r="B44" s="70"/>
      <c r="C44" s="70"/>
      <c r="D44" s="70"/>
      <c r="E44" s="70"/>
      <c r="F44" s="70"/>
      <c r="G44" s="70"/>
      <c r="H44" s="70"/>
      <c r="I44" s="70"/>
      <c r="J44" s="70"/>
      <c r="K44" s="70"/>
      <c r="L44" s="70"/>
    </row>
    <row r="47" spans="1:13" x14ac:dyDescent="0.2">
      <c r="H47" s="124" t="s">
        <v>32</v>
      </c>
      <c r="I47" s="124" t="s">
        <v>31</v>
      </c>
      <c r="J47" s="124" t="s">
        <v>33</v>
      </c>
    </row>
    <row r="48" spans="1:13" x14ac:dyDescent="0.2">
      <c r="H48" s="70">
        <f>Fragebogen!T25</f>
        <v>0</v>
      </c>
      <c r="I48" s="70">
        <f>Fragebogen!U25</f>
        <v>0</v>
      </c>
      <c r="J48" s="70">
        <f>Fragebogen!V25</f>
        <v>0</v>
      </c>
    </row>
    <row r="50" spans="1:13" s="71" customFormat="1" x14ac:dyDescent="0.2">
      <c r="E50" s="192" t="s">
        <v>19</v>
      </c>
      <c r="F50" s="192" t="s">
        <v>21</v>
      </c>
      <c r="G50" s="71" t="s">
        <v>207</v>
      </c>
      <c r="H50" s="192" t="s">
        <v>20</v>
      </c>
      <c r="I50" s="192" t="s">
        <v>22</v>
      </c>
      <c r="J50" s="192" t="s">
        <v>23</v>
      </c>
      <c r="K50" s="192" t="s">
        <v>24</v>
      </c>
      <c r="L50" s="192"/>
      <c r="M50" s="192"/>
    </row>
    <row r="51" spans="1:13" s="71" customFormat="1" x14ac:dyDescent="0.2">
      <c r="E51" s="192">
        <f>Fragebogen!M25</f>
        <v>0</v>
      </c>
      <c r="F51" s="192">
        <f>Fragebogen!N25</f>
        <v>0</v>
      </c>
      <c r="G51" s="71">
        <f>Fragebogen!O25</f>
        <v>0</v>
      </c>
      <c r="H51" s="192">
        <f>Fragebogen!P25</f>
        <v>0</v>
      </c>
      <c r="I51" s="192">
        <f>Fragebogen!Q25</f>
        <v>0</v>
      </c>
      <c r="J51" s="192">
        <f>Fragebogen!R25</f>
        <v>0</v>
      </c>
      <c r="K51" s="192">
        <f>Fragebogen!S25</f>
        <v>0</v>
      </c>
      <c r="L51" s="192"/>
      <c r="M51" s="192"/>
    </row>
    <row r="52" spans="1:13" x14ac:dyDescent="0.2">
      <c r="A52" s="124">
        <f>Fragebogen!I25</f>
        <v>0</v>
      </c>
      <c r="B52" s="124"/>
      <c r="C52" s="192" t="s">
        <v>37</v>
      </c>
      <c r="G52" s="124"/>
      <c r="H52" s="124"/>
      <c r="I52" s="124"/>
      <c r="J52" s="124"/>
      <c r="K52" s="124"/>
      <c r="L52" s="124"/>
      <c r="M52" s="124"/>
    </row>
    <row r="53" spans="1:13" x14ac:dyDescent="0.2">
      <c r="A53" s="192" t="s">
        <v>205</v>
      </c>
      <c r="B53" s="192" t="s">
        <v>206</v>
      </c>
      <c r="C53" s="192" t="s">
        <v>94</v>
      </c>
      <c r="D53" s="192" t="s">
        <v>95</v>
      </c>
      <c r="E53" s="192" t="s">
        <v>96</v>
      </c>
      <c r="F53" s="192" t="s">
        <v>97</v>
      </c>
      <c r="G53" s="124"/>
      <c r="H53" s="124"/>
      <c r="I53" s="124" t="s">
        <v>18</v>
      </c>
      <c r="J53" s="124" t="s">
        <v>98</v>
      </c>
      <c r="K53" s="124" t="s">
        <v>26</v>
      </c>
      <c r="L53" s="124"/>
      <c r="M53" s="124"/>
    </row>
    <row r="54" spans="1:13" x14ac:dyDescent="0.2">
      <c r="A54" s="129">
        <f>Fragebogen!I25</f>
        <v>0</v>
      </c>
      <c r="B54" s="124">
        <f>Fragebogen!I26</f>
        <v>0</v>
      </c>
      <c r="C54" s="192">
        <f>'Zusammenfassung 2'!AY4</f>
        <v>0</v>
      </c>
      <c r="D54" s="192">
        <f>'Zusammenfassung 2'!AZ4</f>
        <v>0</v>
      </c>
      <c r="E54" s="192">
        <f>'Zusammenfassung 2'!BA4</f>
        <v>0</v>
      </c>
      <c r="F54" s="192">
        <f>'Zusammenfassung 2'!BB4</f>
        <v>0</v>
      </c>
      <c r="G54" s="124"/>
      <c r="H54" s="124"/>
      <c r="I54" s="124">
        <f>Fragebogen!W25</f>
        <v>0</v>
      </c>
      <c r="J54" s="124">
        <f>Fragebogen!X25</f>
        <v>0</v>
      </c>
      <c r="K54" s="124">
        <f>Fragebogen!Y25</f>
        <v>0</v>
      </c>
      <c r="L54" s="124"/>
      <c r="M54" s="124"/>
    </row>
    <row r="55" spans="1:13" x14ac:dyDescent="0.2">
      <c r="A55" s="124"/>
      <c r="B55" s="124"/>
      <c r="C55" s="124"/>
      <c r="D55" s="124"/>
      <c r="E55" s="124"/>
      <c r="F55" s="124"/>
      <c r="G55" s="124"/>
      <c r="H55" s="124"/>
      <c r="I55" s="124"/>
      <c r="J55" s="124"/>
      <c r="K55" s="124"/>
      <c r="L55" s="124"/>
      <c r="M55" s="124"/>
    </row>
    <row r="56" spans="1:13" x14ac:dyDescent="0.2">
      <c r="A56" s="124"/>
      <c r="B56" s="124"/>
      <c r="C56" s="124"/>
      <c r="D56" s="124"/>
      <c r="E56" s="124"/>
      <c r="F56" s="124"/>
      <c r="G56" s="124"/>
      <c r="H56" s="124"/>
      <c r="I56" s="124"/>
      <c r="J56" s="124"/>
      <c r="K56" s="124"/>
      <c r="L56" s="124"/>
      <c r="M56" s="124"/>
    </row>
    <row r="59" spans="1:13" x14ac:dyDescent="0.2">
      <c r="A59" s="71"/>
    </row>
  </sheetData>
  <sheetProtection algorithmName="SHA-512" hashValue="kvKjz9OseENenEm0XLA0vv/gAJhC4+FYRiDZZN8Q9YZ1VtBRHL9CAW+PuHqTA/6JkeQDmzGlYnHTfRbHzIQ4VQ==" saltValue="iVnjBLAWfbA3aOdhtclkJA==" spinCount="100000" sheet="1" selectLockedCells="1" selectUnlockedCells="1"/>
  <conditionalFormatting sqref="H3">
    <cfRule type="cellIs" dxfId="24" priority="25" stopIfTrue="1" operator="equal">
      <formula>"S"</formula>
    </cfRule>
  </conditionalFormatting>
  <conditionalFormatting sqref="H4:H13">
    <cfRule type="cellIs" dxfId="23" priority="24" stopIfTrue="1" operator="equal">
      <formula>"S"</formula>
    </cfRule>
  </conditionalFormatting>
  <conditionalFormatting sqref="I3:I13">
    <cfRule type="cellIs" dxfId="22" priority="23" operator="equal">
      <formula>"S"</formula>
    </cfRule>
  </conditionalFormatting>
  <conditionalFormatting sqref="I3:I13">
    <cfRule type="cellIs" dxfId="21" priority="22" operator="equal">
      <formula>"K"</formula>
    </cfRule>
  </conditionalFormatting>
  <conditionalFormatting sqref="J3:J13">
    <cfRule type="cellIs" dxfId="20" priority="21" operator="equal">
      <formula>"S"</formula>
    </cfRule>
  </conditionalFormatting>
  <conditionalFormatting sqref="J3:J13">
    <cfRule type="cellIs" dxfId="19" priority="20" operator="equal">
      <formula>"K"</formula>
    </cfRule>
  </conditionalFormatting>
  <conditionalFormatting sqref="J3:J13">
    <cfRule type="cellIs" dxfId="18" priority="19" stopIfTrue="1" operator="equal">
      <formula>"F"</formula>
    </cfRule>
  </conditionalFormatting>
  <conditionalFormatting sqref="K3:K13">
    <cfRule type="cellIs" dxfId="17" priority="18" operator="equal">
      <formula>"S"</formula>
    </cfRule>
  </conditionalFormatting>
  <conditionalFormatting sqref="K3:K13">
    <cfRule type="cellIs" dxfId="16" priority="17" operator="equal">
      <formula>"K"</formula>
    </cfRule>
  </conditionalFormatting>
  <conditionalFormatting sqref="K3:K13">
    <cfRule type="cellIs" dxfId="15" priority="16" stopIfTrue="1" operator="equal">
      <formula>"F"</formula>
    </cfRule>
  </conditionalFormatting>
  <conditionalFormatting sqref="H14:H16">
    <cfRule type="cellIs" dxfId="14" priority="15" stopIfTrue="1" operator="equal">
      <formula>"S"</formula>
    </cfRule>
  </conditionalFormatting>
  <conditionalFormatting sqref="I14:I16">
    <cfRule type="cellIs" dxfId="13" priority="14" operator="equal">
      <formula>"S"</formula>
    </cfRule>
  </conditionalFormatting>
  <conditionalFormatting sqref="I14:I16">
    <cfRule type="cellIs" dxfId="12" priority="13" operator="equal">
      <formula>"K"</formula>
    </cfRule>
  </conditionalFormatting>
  <conditionalFormatting sqref="J14:J16">
    <cfRule type="cellIs" dxfId="11" priority="12" operator="equal">
      <formula>"S"</formula>
    </cfRule>
  </conditionalFormatting>
  <conditionalFormatting sqref="J14:J16">
    <cfRule type="cellIs" dxfId="10" priority="11" operator="equal">
      <formula>"K"</formula>
    </cfRule>
  </conditionalFormatting>
  <conditionalFormatting sqref="J14:J16">
    <cfRule type="cellIs" dxfId="9" priority="10" stopIfTrue="1" operator="equal">
      <formula>"F"</formula>
    </cfRule>
  </conditionalFormatting>
  <conditionalFormatting sqref="K14:K16">
    <cfRule type="cellIs" dxfId="8" priority="9" operator="equal">
      <formula>"S"</formula>
    </cfRule>
  </conditionalFormatting>
  <conditionalFormatting sqref="K14:K16">
    <cfRule type="cellIs" dxfId="7" priority="8" operator="equal">
      <formula>"K"</formula>
    </cfRule>
  </conditionalFormatting>
  <conditionalFormatting sqref="K14:K16">
    <cfRule type="cellIs" dxfId="6" priority="7" stopIfTrue="1" operator="equal">
      <formula>"F"</formula>
    </cfRule>
  </conditionalFormatting>
  <conditionalFormatting sqref="H3:H16">
    <cfRule type="cellIs" dxfId="5" priority="6" stopIfTrue="1" operator="equal">
      <formula>"S"</formula>
    </cfRule>
  </conditionalFormatting>
  <conditionalFormatting sqref="K3:K16">
    <cfRule type="cellIs" dxfId="4" priority="5" stopIfTrue="1" operator="equal">
      <formula>"S"</formula>
    </cfRule>
  </conditionalFormatting>
  <conditionalFormatting sqref="G3:G16">
    <cfRule type="cellIs" dxfId="3" priority="3" stopIfTrue="1" operator="equal">
      <formula>"w"</formula>
    </cfRule>
    <cfRule type="cellIs" dxfId="2" priority="4" stopIfTrue="1" operator="equal">
      <formula>"m"</formula>
    </cfRule>
  </conditionalFormatting>
  <conditionalFormatting sqref="I3:I14">
    <cfRule type="cellIs" dxfId="1" priority="1" stopIfTrue="1" operator="equal">
      <formula>"f"</formula>
    </cfRule>
    <cfRule type="cellIs" dxfId="0" priority="2" stopIfTrue="1" operator="equal">
      <formula>"n"</formula>
    </cfRule>
  </conditionalFormatting>
  <pageMargins left="0.70866141732283472" right="0.70866141732283472" top="0.78740157480314965" bottom="0.78740157480314965" header="0.31496062992125984" footer="0.31496062992125984"/>
  <pageSetup paperSize="9" scale="57" orientation="landscape" r:id="rId1"/>
  <headerFooter>
    <oddHeader>&amp;L&amp;D&amp;C&amp;F</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61"/>
  <sheetViews>
    <sheetView topLeftCell="BN1" workbookViewId="0"/>
  </sheetViews>
  <sheetFormatPr baseColWidth="10" defaultRowHeight="12.75" x14ac:dyDescent="0.2"/>
  <sheetData>
    <row r="1" spans="1:84" x14ac:dyDescent="0.2">
      <c r="A1" s="145" t="s">
        <v>173</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row>
    <row r="2" spans="1:84" x14ac:dyDescent="0.2">
      <c r="A2" s="209"/>
      <c r="B2" s="209"/>
      <c r="C2" s="209"/>
      <c r="D2" s="209"/>
      <c r="E2" s="209"/>
      <c r="F2" s="209"/>
      <c r="G2" s="209"/>
      <c r="H2" s="209"/>
      <c r="I2" s="209"/>
      <c r="J2" s="210" t="s">
        <v>91</v>
      </c>
      <c r="K2" s="209"/>
      <c r="L2" s="209"/>
      <c r="M2" s="209"/>
      <c r="N2" s="209"/>
      <c r="O2" s="209"/>
      <c r="P2" s="209"/>
      <c r="Q2" s="209"/>
      <c r="R2" s="210" t="s">
        <v>92</v>
      </c>
      <c r="S2" s="209"/>
      <c r="T2" s="209"/>
      <c r="U2" s="209"/>
      <c r="V2" s="209"/>
      <c r="W2" s="209"/>
      <c r="X2" s="209"/>
      <c r="Y2" s="209"/>
      <c r="Z2" s="210" t="s">
        <v>159</v>
      </c>
      <c r="AA2" s="209"/>
      <c r="AB2" s="209"/>
      <c r="AC2" s="209"/>
      <c r="AD2" s="209"/>
      <c r="AE2" s="209"/>
      <c r="AF2" s="209"/>
      <c r="AG2" s="209"/>
      <c r="AH2" s="211" t="s">
        <v>36</v>
      </c>
      <c r="AI2" s="135"/>
      <c r="AJ2" s="135"/>
      <c r="AK2" s="210" t="s">
        <v>163</v>
      </c>
      <c r="AL2" s="209"/>
      <c r="AM2" s="209"/>
      <c r="AN2" s="210" t="s">
        <v>87</v>
      </c>
      <c r="AO2" s="209"/>
      <c r="AP2" s="209"/>
      <c r="AQ2" s="209"/>
      <c r="AR2" s="209"/>
      <c r="AS2" s="209"/>
      <c r="AT2" s="209"/>
      <c r="AU2" s="209"/>
      <c r="AV2" s="209"/>
      <c r="AW2" s="210" t="s">
        <v>25</v>
      </c>
      <c r="AX2" s="209"/>
      <c r="AY2" s="211" t="s">
        <v>167</v>
      </c>
      <c r="AZ2" s="135"/>
      <c r="BA2" s="135"/>
      <c r="BB2" s="135"/>
      <c r="BC2" s="211" t="s">
        <v>17</v>
      </c>
      <c r="BD2" s="209"/>
      <c r="BE2" s="209"/>
      <c r="BF2" s="209"/>
      <c r="BG2" s="209"/>
      <c r="BH2" s="209"/>
      <c r="BI2" s="212" t="s">
        <v>30</v>
      </c>
      <c r="BJ2" s="209"/>
      <c r="BK2" s="209"/>
      <c r="BL2" s="212" t="s">
        <v>38</v>
      </c>
      <c r="BM2" s="209"/>
      <c r="BN2" s="209"/>
      <c r="BO2" s="211" t="s">
        <v>167</v>
      </c>
      <c r="BP2" s="127"/>
      <c r="BQ2" s="211" t="s">
        <v>17</v>
      </c>
      <c r="BR2" s="127"/>
      <c r="BS2" s="127"/>
      <c r="BT2" s="127"/>
      <c r="BU2" s="127"/>
      <c r="BV2" s="127"/>
      <c r="BW2" s="127"/>
      <c r="BX2" s="127"/>
      <c r="BY2" s="127"/>
      <c r="BZ2" s="127"/>
      <c r="CA2" s="127"/>
      <c r="CB2" s="127"/>
      <c r="CC2" s="127"/>
      <c r="CD2" s="127"/>
      <c r="CE2" s="127"/>
      <c r="CF2" s="127"/>
    </row>
    <row r="3" spans="1:84" s="125" customFormat="1" x14ac:dyDescent="0.2">
      <c r="A3" s="213" t="str">
        <f>'Anwesenheits- und Ergebnisliste'!B4</f>
        <v>Verein:</v>
      </c>
      <c r="B3" s="214" t="str">
        <f>'Anwesenheits- und Ergebnisliste'!B5</f>
        <v>Datum:</v>
      </c>
      <c r="C3" s="213" t="str">
        <f>'Anwesenheits- und Ergebnisliste'!B6</f>
        <v>Bad/Ort:</v>
      </c>
      <c r="D3" s="213" t="str">
        <f>'Anwesenheits- und Ergebnisliste'!B7</f>
        <v>Uhrzeit:</v>
      </c>
      <c r="E3" s="213" t="str">
        <f>'Anwesenheits- und Ergebnisliste'!B8</f>
        <v>Leitung:</v>
      </c>
      <c r="F3" s="215" t="s">
        <v>134</v>
      </c>
      <c r="G3" s="215" t="s">
        <v>135</v>
      </c>
      <c r="H3" s="215" t="s">
        <v>136</v>
      </c>
      <c r="I3" s="215" t="s">
        <v>137</v>
      </c>
      <c r="J3" s="215" t="s">
        <v>138</v>
      </c>
      <c r="K3" s="215" t="s">
        <v>139</v>
      </c>
      <c r="L3" s="215" t="s">
        <v>140</v>
      </c>
      <c r="M3" s="215" t="s">
        <v>141</v>
      </c>
      <c r="N3" s="215" t="s">
        <v>142</v>
      </c>
      <c r="O3" s="215" t="s">
        <v>143</v>
      </c>
      <c r="P3" s="215" t="s">
        <v>144</v>
      </c>
      <c r="Q3" s="215" t="s">
        <v>160</v>
      </c>
      <c r="R3" s="215" t="s">
        <v>145</v>
      </c>
      <c r="S3" s="215" t="s">
        <v>146</v>
      </c>
      <c r="T3" s="215" t="s">
        <v>147</v>
      </c>
      <c r="U3" s="215" t="s">
        <v>148</v>
      </c>
      <c r="V3" s="215" t="s">
        <v>149</v>
      </c>
      <c r="W3" s="215" t="s">
        <v>150</v>
      </c>
      <c r="X3" s="215" t="s">
        <v>151</v>
      </c>
      <c r="Y3" s="215" t="s">
        <v>161</v>
      </c>
      <c r="Z3" s="215" t="s">
        <v>152</v>
      </c>
      <c r="AA3" s="215" t="s">
        <v>153</v>
      </c>
      <c r="AB3" s="215" t="s">
        <v>154</v>
      </c>
      <c r="AC3" s="215" t="s">
        <v>155</v>
      </c>
      <c r="AD3" s="215" t="s">
        <v>156</v>
      </c>
      <c r="AE3" s="215" t="s">
        <v>157</v>
      </c>
      <c r="AF3" s="215" t="s">
        <v>158</v>
      </c>
      <c r="AG3" s="215" t="s">
        <v>162</v>
      </c>
      <c r="AH3" s="216" t="s">
        <v>164</v>
      </c>
      <c r="AI3" s="216" t="s">
        <v>165</v>
      </c>
      <c r="AJ3" s="216" t="s">
        <v>166</v>
      </c>
      <c r="AK3" s="215" t="s">
        <v>109</v>
      </c>
      <c r="AL3" s="215" t="s">
        <v>110</v>
      </c>
      <c r="AM3" s="215" t="s">
        <v>111</v>
      </c>
      <c r="AN3" s="213">
        <v>6</v>
      </c>
      <c r="AO3" s="213">
        <v>7</v>
      </c>
      <c r="AP3" s="213">
        <v>8</v>
      </c>
      <c r="AQ3" s="213">
        <v>9</v>
      </c>
      <c r="AR3" s="213">
        <v>10</v>
      </c>
      <c r="AS3" s="213">
        <v>11</v>
      </c>
      <c r="AT3" s="213">
        <v>12</v>
      </c>
      <c r="AU3" s="213">
        <v>13</v>
      </c>
      <c r="AV3" s="213">
        <v>14</v>
      </c>
      <c r="AW3" s="215" t="s">
        <v>89</v>
      </c>
      <c r="AX3" s="215" t="s">
        <v>90</v>
      </c>
      <c r="AY3" s="217">
        <v>3</v>
      </c>
      <c r="AZ3" s="217">
        <v>4</v>
      </c>
      <c r="BA3" s="217">
        <v>5</v>
      </c>
      <c r="BB3" s="217">
        <v>6</v>
      </c>
      <c r="BC3" s="216" t="s">
        <v>19</v>
      </c>
      <c r="BD3" s="215" t="s">
        <v>20</v>
      </c>
      <c r="BE3" s="215" t="s">
        <v>21</v>
      </c>
      <c r="BF3" s="215" t="s">
        <v>23</v>
      </c>
      <c r="BG3" s="215" t="s">
        <v>19</v>
      </c>
      <c r="BH3" s="215" t="s">
        <v>24</v>
      </c>
      <c r="BI3" s="215" t="s">
        <v>168</v>
      </c>
      <c r="BJ3" s="215" t="s">
        <v>169</v>
      </c>
      <c r="BK3" s="215" t="s">
        <v>170</v>
      </c>
      <c r="BL3" s="215" t="s">
        <v>18</v>
      </c>
      <c r="BM3" s="215" t="s">
        <v>171</v>
      </c>
      <c r="BN3" s="215" t="s">
        <v>26</v>
      </c>
      <c r="BO3" s="128">
        <v>1</v>
      </c>
      <c r="BP3" s="128">
        <v>2</v>
      </c>
      <c r="BQ3" s="226" t="s">
        <v>207</v>
      </c>
      <c r="BR3" s="128" t="s">
        <v>87</v>
      </c>
      <c r="BS3" s="128"/>
      <c r="BT3" s="128"/>
      <c r="BU3" s="128"/>
      <c r="BV3" s="128"/>
      <c r="BW3" s="128"/>
      <c r="BX3" s="128"/>
      <c r="BY3" s="128"/>
      <c r="BZ3" s="128"/>
      <c r="CA3" s="128"/>
      <c r="CB3" s="128"/>
      <c r="CC3" s="128"/>
      <c r="CD3" s="128"/>
      <c r="CE3" s="128"/>
      <c r="CF3" s="128"/>
    </row>
    <row r="4" spans="1:84" s="126" customFormat="1" x14ac:dyDescent="0.2">
      <c r="A4" s="205">
        <f>'Anwesenheits- und Ergebnisliste'!C4</f>
        <v>0</v>
      </c>
      <c r="B4" s="206">
        <f>'Anwesenheits- und Ergebnisliste'!C5</f>
        <v>0</v>
      </c>
      <c r="C4" s="205">
        <f>'Anwesenheits- und Ergebnisliste'!C6</f>
        <v>0</v>
      </c>
      <c r="D4" s="205">
        <f>'Anwesenheits- und Ergebnisliste'!C7</f>
        <v>0</v>
      </c>
      <c r="E4" s="205">
        <f>'Anwesenheits- und Ergebnisliste'!C8</f>
        <v>0</v>
      </c>
      <c r="F4" s="205">
        <f>'Anwesenheits- und Ergebnisliste'!C26</f>
        <v>0</v>
      </c>
      <c r="G4" s="205">
        <f>Zusammenfassung!B7</f>
        <v>0</v>
      </c>
      <c r="H4" s="205">
        <f>Zusammenfassung!B8</f>
        <v>0</v>
      </c>
      <c r="I4" s="205" t="e">
        <f>'Anwesenheits- und Ergebnisliste'!Y27</f>
        <v>#DIV/0!</v>
      </c>
      <c r="J4" s="205" t="e">
        <f>'Anwesenheits- und Ergebnisliste'!F28</f>
        <v>#DIV/0!</v>
      </c>
      <c r="K4" s="205" t="e">
        <f>'Anwesenheits- und Ergebnisliste'!G28</f>
        <v>#DIV/0!</v>
      </c>
      <c r="L4" s="205" t="e">
        <f>'Anwesenheits- und Ergebnisliste'!H28</f>
        <v>#DIV/0!</v>
      </c>
      <c r="M4" s="205" t="e">
        <f>'Anwesenheits- und Ergebnisliste'!I28</f>
        <v>#DIV/0!</v>
      </c>
      <c r="N4" s="205" t="e">
        <f>'Anwesenheits- und Ergebnisliste'!J28</f>
        <v>#DIV/0!</v>
      </c>
      <c r="O4" s="205" t="e">
        <f>'Anwesenheits- und Ergebnisliste'!K28</f>
        <v>#DIV/0!</v>
      </c>
      <c r="P4" s="205" t="e">
        <f>'Anwesenheits- und Ergebnisliste'!L28</f>
        <v>#DIV/0!</v>
      </c>
      <c r="Q4" s="205" t="e">
        <f>'Anwesenheits- und Ergebnisliste'!M28</f>
        <v>#DIV/0!</v>
      </c>
      <c r="R4" s="205" t="e">
        <f>'Anwesenheits- und Ergebnisliste'!P28</f>
        <v>#DIV/0!</v>
      </c>
      <c r="S4" s="205" t="e">
        <f>'Anwesenheits- und Ergebnisliste'!Q28</f>
        <v>#DIV/0!</v>
      </c>
      <c r="T4" s="205" t="e">
        <f>'Anwesenheits- und Ergebnisliste'!R28</f>
        <v>#DIV/0!</v>
      </c>
      <c r="U4" s="205" t="e">
        <f>'Anwesenheits- und Ergebnisliste'!S28</f>
        <v>#DIV/0!</v>
      </c>
      <c r="V4" s="205" t="e">
        <f>'Anwesenheits- und Ergebnisliste'!T28</f>
        <v>#DIV/0!</v>
      </c>
      <c r="W4" s="205" t="e">
        <f>'Anwesenheits- und Ergebnisliste'!U28</f>
        <v>#DIV/0!</v>
      </c>
      <c r="X4" s="205" t="e">
        <f>'Anwesenheits- und Ergebnisliste'!V28</f>
        <v>#DIV/0!</v>
      </c>
      <c r="Y4" s="205" t="e">
        <f>'Anwesenheits- und Ergebnisliste'!W28</f>
        <v>#DIV/0!</v>
      </c>
      <c r="Z4" s="205" t="e">
        <f>'Anwesenheits- und Ergebnisliste'!P29</f>
        <v>#DIV/0!</v>
      </c>
      <c r="AA4" s="205" t="e">
        <f>'Anwesenheits- und Ergebnisliste'!Q29</f>
        <v>#DIV/0!</v>
      </c>
      <c r="AB4" s="205" t="e">
        <f>'Anwesenheits- und Ergebnisliste'!R29</f>
        <v>#DIV/0!</v>
      </c>
      <c r="AC4" s="205" t="e">
        <f>'Anwesenheits- und Ergebnisliste'!S29</f>
        <v>#DIV/0!</v>
      </c>
      <c r="AD4" s="205" t="e">
        <f>'Anwesenheits- und Ergebnisliste'!T29</f>
        <v>#DIV/0!</v>
      </c>
      <c r="AE4" s="205" t="e">
        <f>'Anwesenheits- und Ergebnisliste'!U29</f>
        <v>#DIV/0!</v>
      </c>
      <c r="AF4" s="205" t="e">
        <f>'Anwesenheits- und Ergebnisliste'!V29</f>
        <v>#DIV/0!</v>
      </c>
      <c r="AG4" s="205" t="e">
        <f>'Anwesenheits- und Ergebnisliste'!W29</f>
        <v>#DIV/0!</v>
      </c>
      <c r="AH4" s="207">
        <f>'Anwesenheits- und Ergebnisliste'!M27</f>
        <v>0</v>
      </c>
      <c r="AI4" s="207">
        <f>'Anwesenheits- und Ergebnisliste'!W27</f>
        <v>0</v>
      </c>
      <c r="AJ4" s="207">
        <f>Zusammenfassung!B13</f>
        <v>0</v>
      </c>
      <c r="AK4" s="205">
        <f>'Anwesenheits- und Ergebnisliste'!X26</f>
        <v>0</v>
      </c>
      <c r="AL4" s="205">
        <f>'Anwesenheits- und Ergebnisliste'!X27</f>
        <v>0</v>
      </c>
      <c r="AM4" s="205">
        <f>'Anwesenheits- und Ergebnisliste'!X28</f>
        <v>0</v>
      </c>
      <c r="AN4" s="205">
        <f>Fragebogen!F25</f>
        <v>0</v>
      </c>
      <c r="AO4" s="205">
        <f>Fragebogen!F26</f>
        <v>0</v>
      </c>
      <c r="AP4" s="205">
        <f>Fragebogen!F27</f>
        <v>0</v>
      </c>
      <c r="AQ4" s="205">
        <f>Fragebogen!F28</f>
        <v>0</v>
      </c>
      <c r="AR4" s="205">
        <f>Fragebogen!F29</f>
        <v>0</v>
      </c>
      <c r="AS4" s="205">
        <f>Fragebogen!F30</f>
        <v>0</v>
      </c>
      <c r="AT4" s="205">
        <f>Fragebogen!F31</f>
        <v>0</v>
      </c>
      <c r="AU4" s="205">
        <f>Fragebogen!F32</f>
        <v>0</v>
      </c>
      <c r="AV4" s="205">
        <f>Fragebogen!F33</f>
        <v>0</v>
      </c>
      <c r="AW4" s="205">
        <f>Zusammenfassung!J19</f>
        <v>0</v>
      </c>
      <c r="AX4" s="205">
        <f>Zusammenfassung!K19</f>
        <v>0</v>
      </c>
      <c r="AY4" s="207">
        <f>Fragebogen!I27</f>
        <v>0</v>
      </c>
      <c r="AZ4" s="207">
        <f>Fragebogen!I28</f>
        <v>0</v>
      </c>
      <c r="BA4" s="207">
        <f>Fragebogen!I29</f>
        <v>0</v>
      </c>
      <c r="BB4" s="207">
        <f>Fragebogen!I30</f>
        <v>0</v>
      </c>
      <c r="BC4" s="207">
        <f>Fragebogen!M25</f>
        <v>0</v>
      </c>
      <c r="BD4" s="207">
        <f>Fragebogen!N25</f>
        <v>0</v>
      </c>
      <c r="BE4" s="207">
        <f>Fragebogen!P25</f>
        <v>0</v>
      </c>
      <c r="BF4" s="207">
        <f>Fragebogen!Q25</f>
        <v>0</v>
      </c>
      <c r="BG4" s="207">
        <f>Fragebogen!R25</f>
        <v>0</v>
      </c>
      <c r="BH4" s="207">
        <f>Fragebogen!S25</f>
        <v>0</v>
      </c>
      <c r="BI4" s="205">
        <f>Fragebogen!T25</f>
        <v>0</v>
      </c>
      <c r="BJ4" s="205">
        <f>Fragebogen!U25</f>
        <v>0</v>
      </c>
      <c r="BK4" s="205">
        <f>Fragebogen!V25</f>
        <v>0</v>
      </c>
      <c r="BL4" s="205">
        <f>Fragebogen!W25</f>
        <v>0</v>
      </c>
      <c r="BM4" s="205">
        <f>Fragebogen!X25</f>
        <v>0</v>
      </c>
      <c r="BN4" s="205">
        <f>Fragebogen!Y25</f>
        <v>0</v>
      </c>
      <c r="BO4" s="129">
        <f>Fragebogen!I25</f>
        <v>0</v>
      </c>
      <c r="BP4" s="129">
        <f>Fragebogen!I26</f>
        <v>0</v>
      </c>
      <c r="BQ4" s="129">
        <f>Fragebogen!O25</f>
        <v>0</v>
      </c>
      <c r="BR4" s="129">
        <f>COUNTIF(Fragebogen!F10:F21, 5)</f>
        <v>0</v>
      </c>
      <c r="BS4" s="129"/>
      <c r="BT4" s="129"/>
      <c r="BU4" s="129"/>
      <c r="BV4" s="129"/>
      <c r="BW4" s="129"/>
      <c r="BX4" s="129"/>
      <c r="BY4" s="129"/>
      <c r="BZ4" s="129"/>
      <c r="CA4" s="129"/>
      <c r="CB4" s="129"/>
      <c r="CC4" s="129"/>
      <c r="CD4" s="129"/>
      <c r="CE4" s="129"/>
      <c r="CF4" s="129"/>
    </row>
    <row r="5" spans="1:84" x14ac:dyDescent="0.2">
      <c r="A5" s="208"/>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127"/>
      <c r="BO5" s="127"/>
      <c r="BP5" s="127"/>
      <c r="BQ5" s="127"/>
      <c r="BR5" s="127"/>
      <c r="BS5" s="127"/>
      <c r="BT5" s="127"/>
      <c r="BU5" s="127"/>
      <c r="BV5" s="127"/>
      <c r="BW5" s="127"/>
      <c r="BX5" s="127"/>
      <c r="BY5" s="127"/>
      <c r="BZ5" s="127"/>
      <c r="CA5" s="127"/>
      <c r="CB5" s="127"/>
      <c r="CC5" s="127"/>
      <c r="CD5" s="127"/>
      <c r="CE5" s="127"/>
      <c r="CF5" s="127"/>
    </row>
    <row r="6" spans="1:84" x14ac:dyDescent="0.2">
      <c r="A6" s="208"/>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c r="BF6" s="208"/>
      <c r="BG6" s="208"/>
      <c r="BH6" s="208"/>
      <c r="BI6" s="208"/>
      <c r="BJ6" s="208"/>
      <c r="BK6" s="208"/>
      <c r="BL6" s="208"/>
      <c r="BM6" s="208"/>
      <c r="BN6" s="127"/>
      <c r="BO6" s="127"/>
      <c r="BP6" s="127"/>
      <c r="BQ6" s="127"/>
      <c r="BR6" s="127"/>
      <c r="BS6" s="127"/>
      <c r="BT6" s="127"/>
      <c r="BU6" s="127"/>
      <c r="BV6" s="127"/>
      <c r="BW6" s="127"/>
      <c r="BX6" s="127"/>
      <c r="BY6" s="127"/>
      <c r="BZ6" s="127"/>
      <c r="CA6" s="127"/>
      <c r="CB6" s="127"/>
      <c r="CC6" s="127"/>
      <c r="CD6" s="127"/>
      <c r="CE6" s="127"/>
      <c r="CF6" s="127"/>
    </row>
    <row r="7" spans="1:84" x14ac:dyDescent="0.2">
      <c r="A7" s="208"/>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127"/>
      <c r="BO7" s="127"/>
      <c r="BP7" s="127"/>
      <c r="BQ7" s="127"/>
      <c r="BR7" s="127"/>
      <c r="BS7" s="127"/>
      <c r="BT7" s="127"/>
      <c r="BU7" s="127"/>
      <c r="BV7" s="127"/>
      <c r="BW7" s="127"/>
      <c r="BX7" s="127"/>
      <c r="BY7" s="127"/>
      <c r="BZ7" s="127"/>
      <c r="CA7" s="127"/>
      <c r="CB7" s="127"/>
      <c r="CC7" s="127"/>
      <c r="CD7" s="127"/>
      <c r="CE7" s="127"/>
      <c r="CF7" s="127"/>
    </row>
    <row r="8" spans="1:84" x14ac:dyDescent="0.2">
      <c r="A8" s="208"/>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127"/>
      <c r="BO8" s="127"/>
      <c r="BP8" s="127"/>
      <c r="BQ8" s="127"/>
      <c r="BR8" s="127"/>
      <c r="BS8" s="127"/>
      <c r="BT8" s="127"/>
      <c r="BU8" s="127"/>
      <c r="BV8" s="127"/>
      <c r="BW8" s="127"/>
      <c r="BX8" s="127"/>
      <c r="BY8" s="127"/>
      <c r="BZ8" s="127"/>
      <c r="CA8" s="127"/>
      <c r="CB8" s="127"/>
      <c r="CC8" s="127"/>
      <c r="CD8" s="127"/>
      <c r="CE8" s="127"/>
      <c r="CF8" s="127"/>
    </row>
    <row r="9" spans="1:84" x14ac:dyDescent="0.2">
      <c r="A9" s="208"/>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8"/>
      <c r="BJ9" s="208"/>
      <c r="BK9" s="208"/>
      <c r="BL9" s="208"/>
      <c r="BM9" s="208"/>
      <c r="BN9" s="127"/>
      <c r="BO9" s="127"/>
      <c r="BP9" s="127"/>
      <c r="BQ9" s="127"/>
      <c r="BR9" s="127"/>
      <c r="BS9" s="127"/>
      <c r="BT9" s="127"/>
      <c r="BU9" s="127"/>
      <c r="BV9" s="127"/>
      <c r="BW9" s="127"/>
      <c r="BX9" s="127"/>
      <c r="BY9" s="127"/>
      <c r="BZ9" s="127"/>
      <c r="CA9" s="127"/>
      <c r="CB9" s="127"/>
      <c r="CC9" s="127"/>
      <c r="CD9" s="127"/>
      <c r="CE9" s="127"/>
      <c r="CF9" s="127"/>
    </row>
    <row r="10" spans="1:84" x14ac:dyDescent="0.2">
      <c r="A10" s="208"/>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127"/>
      <c r="BO10" s="127"/>
      <c r="BP10" s="127"/>
      <c r="BQ10" s="127"/>
      <c r="BR10" s="127"/>
      <c r="BS10" s="127"/>
      <c r="BT10" s="127"/>
      <c r="BU10" s="127"/>
      <c r="BV10" s="127"/>
      <c r="BW10" s="127"/>
      <c r="BX10" s="127"/>
      <c r="BY10" s="127"/>
      <c r="BZ10" s="127"/>
      <c r="CA10" s="127"/>
      <c r="CB10" s="127"/>
      <c r="CC10" s="127"/>
      <c r="CD10" s="127"/>
      <c r="CE10" s="127"/>
      <c r="CF10" s="127"/>
    </row>
    <row r="11" spans="1:84" x14ac:dyDescent="0.2">
      <c r="A11" s="208"/>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c r="BN11" s="127"/>
      <c r="BO11" s="127"/>
      <c r="BP11" s="127"/>
      <c r="BQ11" s="127"/>
      <c r="BR11" s="127"/>
      <c r="BS11" s="127"/>
      <c r="BT11" s="127"/>
      <c r="BU11" s="127"/>
      <c r="BV11" s="127"/>
      <c r="BW11" s="127"/>
      <c r="BX11" s="127"/>
      <c r="BY11" s="127"/>
      <c r="BZ11" s="127"/>
      <c r="CA11" s="127"/>
      <c r="CB11" s="127"/>
      <c r="CC11" s="127"/>
      <c r="CD11" s="127"/>
      <c r="CE11" s="127"/>
      <c r="CF11" s="127"/>
    </row>
    <row r="12" spans="1:84" x14ac:dyDescent="0.2">
      <c r="A12" s="208"/>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127"/>
      <c r="BO12" s="127"/>
      <c r="BP12" s="127"/>
      <c r="BQ12" s="127"/>
      <c r="BR12" s="127"/>
      <c r="BS12" s="127"/>
      <c r="BT12" s="127"/>
      <c r="BU12" s="127"/>
      <c r="BV12" s="127"/>
      <c r="BW12" s="127"/>
      <c r="BX12" s="127"/>
      <c r="BY12" s="127"/>
      <c r="BZ12" s="127"/>
      <c r="CA12" s="127"/>
      <c r="CB12" s="127"/>
      <c r="CC12" s="127"/>
      <c r="CD12" s="127"/>
      <c r="CE12" s="127"/>
      <c r="CF12" s="127"/>
    </row>
    <row r="13" spans="1:84" x14ac:dyDescent="0.2">
      <c r="A13" s="20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8"/>
      <c r="BI13" s="208"/>
      <c r="BJ13" s="208"/>
      <c r="BK13" s="208"/>
      <c r="BL13" s="208"/>
      <c r="BM13" s="208"/>
      <c r="BN13" s="127"/>
      <c r="BO13" s="127"/>
      <c r="BP13" s="127"/>
      <c r="BQ13" s="127"/>
      <c r="BR13" s="127"/>
      <c r="BS13" s="127"/>
      <c r="BT13" s="127"/>
      <c r="BU13" s="127"/>
      <c r="BV13" s="127"/>
      <c r="BW13" s="127"/>
      <c r="BX13" s="127"/>
      <c r="BY13" s="127"/>
      <c r="BZ13" s="127"/>
      <c r="CA13" s="127"/>
      <c r="CB13" s="127"/>
      <c r="CC13" s="127"/>
      <c r="CD13" s="127"/>
      <c r="CE13" s="127"/>
      <c r="CF13" s="127"/>
    </row>
    <row r="14" spans="1:84" x14ac:dyDescent="0.2">
      <c r="A14" s="208"/>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127"/>
      <c r="BO14" s="127"/>
      <c r="BP14" s="127"/>
      <c r="BQ14" s="127"/>
      <c r="BR14" s="127"/>
      <c r="BS14" s="127"/>
      <c r="BT14" s="127"/>
      <c r="BU14" s="127"/>
      <c r="BV14" s="127"/>
      <c r="BW14" s="127"/>
      <c r="BX14" s="127"/>
      <c r="BY14" s="127"/>
      <c r="BZ14" s="127"/>
      <c r="CA14" s="127"/>
      <c r="CB14" s="127"/>
      <c r="CC14" s="127"/>
      <c r="CD14" s="127"/>
      <c r="CE14" s="127"/>
      <c r="CF14" s="127"/>
    </row>
    <row r="15" spans="1:84" x14ac:dyDescent="0.2">
      <c r="A15" s="208"/>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127"/>
      <c r="BO15" s="127"/>
      <c r="BP15" s="127"/>
      <c r="BQ15" s="127"/>
      <c r="BR15" s="127"/>
      <c r="BS15" s="127"/>
      <c r="BT15" s="127"/>
      <c r="BU15" s="127"/>
      <c r="BV15" s="127"/>
      <c r="BW15" s="127"/>
      <c r="BX15" s="127"/>
      <c r="BY15" s="127"/>
      <c r="BZ15" s="127"/>
      <c r="CA15" s="127"/>
      <c r="CB15" s="127"/>
      <c r="CC15" s="127"/>
      <c r="CD15" s="127"/>
      <c r="CE15" s="127"/>
      <c r="CF15" s="127"/>
    </row>
    <row r="16" spans="1:84" x14ac:dyDescent="0.2">
      <c r="A16" s="208"/>
      <c r="B16" s="208"/>
      <c r="C16" s="208" t="s">
        <v>204</v>
      </c>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127"/>
      <c r="BO16" s="127"/>
      <c r="BP16" s="127"/>
      <c r="BQ16" s="127"/>
      <c r="BR16" s="127"/>
      <c r="BS16" s="127"/>
      <c r="BT16" s="127"/>
      <c r="BU16" s="127"/>
      <c r="BV16" s="127"/>
      <c r="BW16" s="127"/>
      <c r="BX16" s="127"/>
      <c r="BY16" s="127"/>
      <c r="BZ16" s="127"/>
      <c r="CA16" s="127"/>
      <c r="CB16" s="127"/>
      <c r="CC16" s="127"/>
      <c r="CD16" s="127"/>
      <c r="CE16" s="127"/>
      <c r="CF16" s="127"/>
    </row>
    <row r="17" spans="1:84" x14ac:dyDescent="0.2">
      <c r="A17" s="208"/>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c r="BH17" s="208"/>
      <c r="BI17" s="208"/>
      <c r="BJ17" s="208"/>
      <c r="BK17" s="208"/>
      <c r="BL17" s="208"/>
      <c r="BM17" s="208"/>
      <c r="BN17" s="127"/>
      <c r="BO17" s="127"/>
      <c r="BP17" s="127"/>
      <c r="BQ17" s="127"/>
      <c r="BR17" s="127"/>
      <c r="BS17" s="127"/>
      <c r="BT17" s="127"/>
      <c r="BU17" s="127"/>
      <c r="BV17" s="127"/>
      <c r="BW17" s="127"/>
      <c r="BX17" s="127"/>
      <c r="BY17" s="127"/>
      <c r="BZ17" s="127"/>
      <c r="CA17" s="127"/>
      <c r="CB17" s="127"/>
      <c r="CC17" s="127"/>
      <c r="CD17" s="127"/>
      <c r="CE17" s="127"/>
      <c r="CF17" s="127"/>
    </row>
    <row r="18" spans="1:84" x14ac:dyDescent="0.2">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127"/>
      <c r="BO18" s="127"/>
      <c r="BP18" s="127"/>
      <c r="BQ18" s="127"/>
      <c r="BR18" s="127"/>
      <c r="BS18" s="127"/>
      <c r="BT18" s="127"/>
      <c r="BU18" s="127"/>
      <c r="BV18" s="127"/>
      <c r="BW18" s="127"/>
      <c r="BX18" s="127"/>
      <c r="BY18" s="127"/>
      <c r="BZ18" s="127"/>
      <c r="CA18" s="127"/>
      <c r="CB18" s="127"/>
      <c r="CC18" s="127"/>
      <c r="CD18" s="127"/>
      <c r="CE18" s="127"/>
      <c r="CF18" s="127"/>
    </row>
    <row r="19" spans="1:84" x14ac:dyDescent="0.2">
      <c r="A19" s="20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127"/>
      <c r="BO19" s="127"/>
      <c r="BP19" s="127"/>
      <c r="BQ19" s="127"/>
      <c r="BR19" s="127"/>
      <c r="BS19" s="127"/>
      <c r="BT19" s="127"/>
      <c r="BU19" s="127"/>
      <c r="BV19" s="127"/>
      <c r="BW19" s="127"/>
      <c r="BX19" s="127"/>
      <c r="BY19" s="127"/>
      <c r="BZ19" s="127"/>
      <c r="CA19" s="127"/>
      <c r="CB19" s="127"/>
      <c r="CC19" s="127"/>
      <c r="CD19" s="127"/>
      <c r="CE19" s="127"/>
      <c r="CF19" s="127"/>
    </row>
    <row r="20" spans="1:84" x14ac:dyDescent="0.2">
      <c r="A20" s="208"/>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127"/>
      <c r="BO20" s="127"/>
      <c r="BP20" s="127"/>
      <c r="BQ20" s="127"/>
      <c r="BR20" s="127"/>
      <c r="BS20" s="127"/>
      <c r="BT20" s="127"/>
      <c r="BU20" s="127"/>
      <c r="BV20" s="127"/>
      <c r="BW20" s="127"/>
      <c r="BX20" s="127"/>
      <c r="BY20" s="127"/>
      <c r="BZ20" s="127"/>
      <c r="CA20" s="127"/>
      <c r="CB20" s="127"/>
      <c r="CC20" s="127"/>
      <c r="CD20" s="127"/>
      <c r="CE20" s="127"/>
      <c r="CF20" s="127"/>
    </row>
    <row r="21" spans="1:84" x14ac:dyDescent="0.2">
      <c r="A21" s="208"/>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8"/>
      <c r="BA21" s="208"/>
      <c r="BB21" s="208"/>
      <c r="BC21" s="208"/>
      <c r="BD21" s="208"/>
      <c r="BE21" s="208"/>
      <c r="BF21" s="208"/>
      <c r="BG21" s="208"/>
      <c r="BH21" s="208"/>
      <c r="BI21" s="208"/>
      <c r="BJ21" s="208"/>
      <c r="BK21" s="208"/>
      <c r="BL21" s="208"/>
      <c r="BM21" s="208"/>
      <c r="BN21" s="127"/>
      <c r="BO21" s="127"/>
      <c r="BP21" s="127"/>
      <c r="BQ21" s="127"/>
      <c r="BR21" s="127"/>
      <c r="BS21" s="127"/>
      <c r="BT21" s="127"/>
      <c r="BU21" s="127"/>
      <c r="BV21" s="127"/>
      <c r="BW21" s="127"/>
      <c r="BX21" s="127"/>
      <c r="BY21" s="127"/>
      <c r="BZ21" s="127"/>
      <c r="CA21" s="127"/>
      <c r="CB21" s="127"/>
      <c r="CC21" s="127"/>
      <c r="CD21" s="127"/>
      <c r="CE21" s="127"/>
      <c r="CF21" s="127"/>
    </row>
    <row r="22" spans="1:84" x14ac:dyDescent="0.2">
      <c r="A22" s="208"/>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127"/>
      <c r="BO22" s="127"/>
      <c r="BP22" s="127"/>
      <c r="BQ22" s="127"/>
      <c r="BR22" s="127"/>
      <c r="BS22" s="127"/>
      <c r="BT22" s="127"/>
      <c r="BU22" s="127"/>
      <c r="BV22" s="127"/>
      <c r="BW22" s="127"/>
      <c r="BX22" s="127"/>
      <c r="BY22" s="127"/>
      <c r="BZ22" s="127"/>
      <c r="CA22" s="127"/>
      <c r="CB22" s="127"/>
      <c r="CC22" s="127"/>
      <c r="CD22" s="127"/>
      <c r="CE22" s="127"/>
      <c r="CF22" s="127"/>
    </row>
    <row r="23" spans="1:84" x14ac:dyDescent="0.2">
      <c r="A23" s="208"/>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8"/>
      <c r="BH23" s="208"/>
      <c r="BI23" s="208"/>
      <c r="BJ23" s="208"/>
      <c r="BK23" s="208"/>
      <c r="BL23" s="208"/>
      <c r="BM23" s="208"/>
      <c r="BN23" s="127"/>
      <c r="BO23" s="127"/>
      <c r="BP23" s="127"/>
      <c r="BQ23" s="127"/>
      <c r="BR23" s="127"/>
      <c r="BS23" s="127"/>
      <c r="BT23" s="127"/>
      <c r="BU23" s="127"/>
      <c r="BV23" s="127"/>
      <c r="BW23" s="127"/>
      <c r="BX23" s="127"/>
      <c r="BY23" s="127"/>
      <c r="BZ23" s="127"/>
      <c r="CA23" s="127"/>
      <c r="CB23" s="127"/>
      <c r="CC23" s="127"/>
      <c r="CD23" s="127"/>
      <c r="CE23" s="127"/>
      <c r="CF23" s="127"/>
    </row>
    <row r="24" spans="1:84" x14ac:dyDescent="0.2">
      <c r="A24" s="208"/>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127"/>
      <c r="BO24" s="127"/>
      <c r="BP24" s="127"/>
      <c r="BQ24" s="127"/>
      <c r="BR24" s="127"/>
      <c r="BS24" s="127"/>
      <c r="BT24" s="127"/>
      <c r="BU24" s="127"/>
      <c r="BV24" s="127"/>
      <c r="BW24" s="127"/>
      <c r="BX24" s="127"/>
      <c r="BY24" s="127"/>
      <c r="BZ24" s="127"/>
      <c r="CA24" s="127"/>
      <c r="CB24" s="127"/>
      <c r="CC24" s="127"/>
      <c r="CD24" s="127"/>
      <c r="CE24" s="127"/>
      <c r="CF24" s="127"/>
    </row>
    <row r="25" spans="1:84" x14ac:dyDescent="0.2">
      <c r="A25" s="208"/>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208"/>
      <c r="BA25" s="208"/>
      <c r="BB25" s="208"/>
      <c r="BC25" s="208"/>
      <c r="BD25" s="208"/>
      <c r="BE25" s="208"/>
      <c r="BF25" s="208"/>
      <c r="BG25" s="208"/>
      <c r="BH25" s="208"/>
      <c r="BI25" s="208"/>
      <c r="BJ25" s="208"/>
      <c r="BK25" s="208"/>
      <c r="BL25" s="208"/>
      <c r="BM25" s="208"/>
      <c r="BN25" s="127"/>
      <c r="BO25" s="127"/>
      <c r="BP25" s="127"/>
      <c r="BQ25" s="127"/>
      <c r="BR25" s="127"/>
      <c r="BS25" s="127"/>
      <c r="BT25" s="127"/>
      <c r="BU25" s="127"/>
      <c r="BV25" s="127"/>
      <c r="BW25" s="127"/>
      <c r="BX25" s="127"/>
      <c r="BY25" s="127"/>
      <c r="BZ25" s="127"/>
      <c r="CA25" s="127"/>
      <c r="CB25" s="127"/>
      <c r="CC25" s="127"/>
      <c r="CD25" s="127"/>
      <c r="CE25" s="127"/>
      <c r="CF25" s="127"/>
    </row>
    <row r="26" spans="1:84" x14ac:dyDescent="0.2">
      <c r="A26" s="208"/>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127"/>
      <c r="BO26" s="127"/>
      <c r="BP26" s="127"/>
      <c r="BQ26" s="127"/>
      <c r="BR26" s="127"/>
      <c r="BS26" s="127"/>
      <c r="BT26" s="127"/>
      <c r="BU26" s="127"/>
      <c r="BV26" s="127"/>
      <c r="BW26" s="127"/>
      <c r="BX26" s="127"/>
      <c r="BY26" s="127"/>
      <c r="BZ26" s="127"/>
      <c r="CA26" s="127"/>
      <c r="CB26" s="127"/>
      <c r="CC26" s="127"/>
      <c r="CD26" s="127"/>
      <c r="CE26" s="127"/>
      <c r="CF26" s="127"/>
    </row>
    <row r="27" spans="1:84" x14ac:dyDescent="0.2">
      <c r="A27" s="208"/>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127"/>
      <c r="BO27" s="127"/>
      <c r="BP27" s="127"/>
      <c r="BQ27" s="127"/>
      <c r="BR27" s="127"/>
      <c r="BS27" s="127"/>
      <c r="BT27" s="127"/>
      <c r="BU27" s="127"/>
      <c r="BV27" s="127"/>
      <c r="BW27" s="127"/>
      <c r="BX27" s="127"/>
      <c r="BY27" s="127"/>
      <c r="BZ27" s="127"/>
      <c r="CA27" s="127"/>
      <c r="CB27" s="127"/>
      <c r="CC27" s="127"/>
      <c r="CD27" s="127"/>
      <c r="CE27" s="127"/>
      <c r="CF27" s="127"/>
    </row>
    <row r="28" spans="1:84" x14ac:dyDescent="0.2">
      <c r="A28" s="208"/>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8"/>
      <c r="BH28" s="208"/>
      <c r="BI28" s="208"/>
      <c r="BJ28" s="208"/>
      <c r="BK28" s="208"/>
      <c r="BL28" s="208"/>
      <c r="BM28" s="208"/>
      <c r="BN28" s="127"/>
      <c r="BO28" s="127"/>
      <c r="BP28" s="127"/>
      <c r="BQ28" s="127"/>
      <c r="BR28" s="127"/>
      <c r="BS28" s="127"/>
      <c r="BT28" s="127"/>
      <c r="BU28" s="127"/>
      <c r="BV28" s="127"/>
      <c r="BW28" s="127"/>
      <c r="BX28" s="127"/>
      <c r="BY28" s="127"/>
      <c r="BZ28" s="127"/>
      <c r="CA28" s="127"/>
      <c r="CB28" s="127"/>
      <c r="CC28" s="127"/>
      <c r="CD28" s="127"/>
      <c r="CE28" s="127"/>
      <c r="CF28" s="127"/>
    </row>
    <row r="29" spans="1:84" x14ac:dyDescent="0.2">
      <c r="A29" s="208"/>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127"/>
      <c r="BO29" s="127"/>
      <c r="BP29" s="127"/>
      <c r="BQ29" s="127"/>
      <c r="BR29" s="127"/>
      <c r="BS29" s="127"/>
      <c r="BT29" s="127"/>
      <c r="BU29" s="127"/>
      <c r="BV29" s="127"/>
      <c r="BW29" s="127"/>
      <c r="BX29" s="127"/>
      <c r="BY29" s="127"/>
      <c r="BZ29" s="127"/>
      <c r="CA29" s="127"/>
      <c r="CB29" s="127"/>
      <c r="CC29" s="127"/>
      <c r="CD29" s="127"/>
      <c r="CE29" s="127"/>
      <c r="CF29" s="127"/>
    </row>
    <row r="30" spans="1:84" x14ac:dyDescent="0.2">
      <c r="A30" s="208"/>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127"/>
      <c r="BO30" s="127"/>
      <c r="BP30" s="127"/>
      <c r="BQ30" s="127"/>
      <c r="BR30" s="127"/>
      <c r="BS30" s="127"/>
      <c r="BT30" s="127"/>
      <c r="BU30" s="127"/>
      <c r="BV30" s="127"/>
      <c r="BW30" s="127"/>
      <c r="BX30" s="127"/>
      <c r="BY30" s="127"/>
      <c r="BZ30" s="127"/>
      <c r="CA30" s="127"/>
      <c r="CB30" s="127"/>
      <c r="CC30" s="127"/>
      <c r="CD30" s="127"/>
      <c r="CE30" s="127"/>
      <c r="CF30" s="127"/>
    </row>
    <row r="31" spans="1:84" x14ac:dyDescent="0.2">
      <c r="A31" s="208"/>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127"/>
      <c r="BO31" s="127"/>
      <c r="BP31" s="127"/>
      <c r="BQ31" s="127"/>
      <c r="BR31" s="127"/>
      <c r="BS31" s="127"/>
      <c r="BT31" s="127"/>
      <c r="BU31" s="127"/>
      <c r="BV31" s="127"/>
      <c r="BW31" s="127"/>
      <c r="BX31" s="127"/>
      <c r="BY31" s="127"/>
      <c r="BZ31" s="127"/>
      <c r="CA31" s="127"/>
      <c r="CB31" s="127"/>
      <c r="CC31" s="127"/>
      <c r="CD31" s="127"/>
      <c r="CE31" s="127"/>
      <c r="CF31" s="127"/>
    </row>
    <row r="32" spans="1:84" x14ac:dyDescent="0.2">
      <c r="A32" s="208"/>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127"/>
      <c r="BO32" s="127"/>
      <c r="BP32" s="127"/>
      <c r="BQ32" s="127"/>
      <c r="BR32" s="127"/>
      <c r="BS32" s="127"/>
      <c r="BT32" s="127"/>
      <c r="BU32" s="127"/>
      <c r="BV32" s="127"/>
      <c r="BW32" s="127"/>
      <c r="BX32" s="127"/>
      <c r="BY32" s="127"/>
      <c r="BZ32" s="127"/>
      <c r="CA32" s="127"/>
      <c r="CB32" s="127"/>
      <c r="CC32" s="127"/>
      <c r="CD32" s="127"/>
      <c r="CE32" s="127"/>
      <c r="CF32" s="127"/>
    </row>
    <row r="33" spans="1:84" x14ac:dyDescent="0.2">
      <c r="A33" s="208"/>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127"/>
      <c r="BO33" s="127"/>
      <c r="BP33" s="127"/>
      <c r="BQ33" s="127"/>
      <c r="BR33" s="127"/>
      <c r="BS33" s="127"/>
      <c r="BT33" s="127"/>
      <c r="BU33" s="127"/>
      <c r="BV33" s="127"/>
      <c r="BW33" s="127"/>
      <c r="BX33" s="127"/>
      <c r="BY33" s="127"/>
      <c r="BZ33" s="127"/>
      <c r="CA33" s="127"/>
      <c r="CB33" s="127"/>
      <c r="CC33" s="127"/>
      <c r="CD33" s="127"/>
      <c r="CE33" s="127"/>
      <c r="CF33" s="127"/>
    </row>
    <row r="34" spans="1:84" x14ac:dyDescent="0.2">
      <c r="A34" s="208"/>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127"/>
      <c r="BO34" s="127"/>
      <c r="BP34" s="127"/>
      <c r="BQ34" s="127"/>
      <c r="BR34" s="127"/>
      <c r="BS34" s="127"/>
      <c r="BT34" s="127"/>
      <c r="BU34" s="127"/>
      <c r="BV34" s="127"/>
      <c r="BW34" s="127"/>
      <c r="BX34" s="127"/>
      <c r="BY34" s="127"/>
      <c r="BZ34" s="127"/>
      <c r="CA34" s="127"/>
      <c r="CB34" s="127"/>
      <c r="CC34" s="127"/>
      <c r="CD34" s="127"/>
      <c r="CE34" s="127"/>
      <c r="CF34" s="127"/>
    </row>
    <row r="35" spans="1:84" x14ac:dyDescent="0.2">
      <c r="A35" s="208"/>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127"/>
      <c r="BO35" s="127"/>
      <c r="BP35" s="127"/>
      <c r="BQ35" s="127"/>
      <c r="BR35" s="127"/>
      <c r="BS35" s="127"/>
      <c r="BT35" s="127"/>
      <c r="BU35" s="127"/>
      <c r="BV35" s="127"/>
      <c r="BW35" s="127"/>
      <c r="BX35" s="127"/>
      <c r="BY35" s="127"/>
      <c r="BZ35" s="127"/>
      <c r="CA35" s="127"/>
      <c r="CB35" s="127"/>
      <c r="CC35" s="127"/>
      <c r="CD35" s="127"/>
      <c r="CE35" s="127"/>
      <c r="CF35" s="127"/>
    </row>
    <row r="36" spans="1:84" x14ac:dyDescent="0.2">
      <c r="A36" s="208"/>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127"/>
      <c r="BO36" s="127"/>
      <c r="BP36" s="127"/>
      <c r="BQ36" s="127"/>
      <c r="BR36" s="127"/>
      <c r="BS36" s="127"/>
      <c r="BT36" s="127"/>
      <c r="BU36" s="127"/>
      <c r="BV36" s="127"/>
      <c r="BW36" s="127"/>
      <c r="BX36" s="127"/>
      <c r="BY36" s="127"/>
      <c r="BZ36" s="127"/>
      <c r="CA36" s="127"/>
      <c r="CB36" s="127"/>
      <c r="CC36" s="127"/>
      <c r="CD36" s="127"/>
      <c r="CE36" s="127"/>
      <c r="CF36" s="127"/>
    </row>
    <row r="37" spans="1:84" x14ac:dyDescent="0.2">
      <c r="A37" s="208"/>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127"/>
      <c r="BO37" s="127"/>
      <c r="BP37" s="127"/>
      <c r="BQ37" s="127"/>
      <c r="BR37" s="127"/>
      <c r="BS37" s="127"/>
      <c r="BT37" s="127"/>
      <c r="BU37" s="127"/>
      <c r="BV37" s="127"/>
      <c r="BW37" s="127"/>
      <c r="BX37" s="127"/>
      <c r="BY37" s="127"/>
      <c r="BZ37" s="127"/>
      <c r="CA37" s="127"/>
      <c r="CB37" s="127"/>
      <c r="CC37" s="127"/>
      <c r="CD37" s="127"/>
      <c r="CE37" s="127"/>
      <c r="CF37" s="127"/>
    </row>
    <row r="38" spans="1:84" x14ac:dyDescent="0.2">
      <c r="A38" s="208"/>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127"/>
      <c r="BO38" s="127"/>
      <c r="BP38" s="127"/>
      <c r="BQ38" s="127"/>
      <c r="BR38" s="127"/>
      <c r="BS38" s="127"/>
      <c r="BT38" s="127"/>
      <c r="BU38" s="127"/>
      <c r="BV38" s="127"/>
      <c r="BW38" s="127"/>
      <c r="BX38" s="127"/>
      <c r="BY38" s="127"/>
      <c r="BZ38" s="127"/>
      <c r="CA38" s="127"/>
      <c r="CB38" s="127"/>
      <c r="CC38" s="127"/>
      <c r="CD38" s="127"/>
      <c r="CE38" s="127"/>
      <c r="CF38" s="127"/>
    </row>
    <row r="39" spans="1:84" x14ac:dyDescent="0.2">
      <c r="A39" s="208"/>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127"/>
      <c r="BO39" s="127"/>
      <c r="BP39" s="127"/>
      <c r="BQ39" s="127"/>
      <c r="BR39" s="127"/>
      <c r="BS39" s="127"/>
      <c r="BT39" s="127"/>
      <c r="BU39" s="127"/>
      <c r="BV39" s="127"/>
      <c r="BW39" s="127"/>
      <c r="BX39" s="127"/>
      <c r="BY39" s="127"/>
      <c r="BZ39" s="127"/>
      <c r="CA39" s="127"/>
      <c r="CB39" s="127"/>
      <c r="CC39" s="127"/>
      <c r="CD39" s="127"/>
      <c r="CE39" s="127"/>
      <c r="CF39" s="127"/>
    </row>
    <row r="40" spans="1:84" x14ac:dyDescent="0.2">
      <c r="A40" s="208"/>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127"/>
      <c r="BO40" s="127"/>
      <c r="BP40" s="127"/>
      <c r="BQ40" s="127"/>
      <c r="BR40" s="127"/>
      <c r="BS40" s="127"/>
      <c r="BT40" s="127"/>
      <c r="BU40" s="127"/>
      <c r="BV40" s="127"/>
      <c r="BW40" s="127"/>
      <c r="BX40" s="127"/>
      <c r="BY40" s="127"/>
      <c r="BZ40" s="127"/>
      <c r="CA40" s="127"/>
      <c r="CB40" s="127"/>
      <c r="CC40" s="127"/>
      <c r="CD40" s="127"/>
      <c r="CE40" s="127"/>
      <c r="CF40" s="127"/>
    </row>
    <row r="41" spans="1:84" x14ac:dyDescent="0.2">
      <c r="A41" s="208"/>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127"/>
      <c r="BO41" s="127"/>
      <c r="BP41" s="127"/>
      <c r="BQ41" s="127"/>
      <c r="BR41" s="127"/>
      <c r="BS41" s="127"/>
      <c r="BT41" s="127"/>
      <c r="BU41" s="127"/>
      <c r="BV41" s="127"/>
      <c r="BW41" s="127"/>
      <c r="BX41" s="127"/>
      <c r="BY41" s="127"/>
      <c r="BZ41" s="127"/>
      <c r="CA41" s="127"/>
      <c r="CB41" s="127"/>
      <c r="CC41" s="127"/>
      <c r="CD41" s="127"/>
      <c r="CE41" s="127"/>
      <c r="CF41" s="127"/>
    </row>
    <row r="42" spans="1:84" x14ac:dyDescent="0.2">
      <c r="A42" s="208"/>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127"/>
      <c r="BO42" s="127"/>
      <c r="BP42" s="127"/>
      <c r="BQ42" s="127"/>
      <c r="BR42" s="127"/>
      <c r="BS42" s="127"/>
      <c r="BT42" s="127"/>
      <c r="BU42" s="127"/>
      <c r="BV42" s="127"/>
      <c r="BW42" s="127"/>
      <c r="BX42" s="127"/>
      <c r="BY42" s="127"/>
      <c r="BZ42" s="127"/>
      <c r="CA42" s="127"/>
      <c r="CB42" s="127"/>
      <c r="CC42" s="127"/>
      <c r="CD42" s="127"/>
      <c r="CE42" s="127"/>
      <c r="CF42" s="127"/>
    </row>
    <row r="43" spans="1:84" x14ac:dyDescent="0.2">
      <c r="A43" s="208"/>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127"/>
      <c r="BO43" s="127"/>
      <c r="BP43" s="127"/>
      <c r="BQ43" s="127"/>
      <c r="BR43" s="127"/>
      <c r="BS43" s="127"/>
      <c r="BT43" s="127"/>
      <c r="BU43" s="127"/>
      <c r="BV43" s="127"/>
      <c r="BW43" s="127"/>
      <c r="BX43" s="127"/>
      <c r="BY43" s="127"/>
      <c r="BZ43" s="127"/>
      <c r="CA43" s="127"/>
      <c r="CB43" s="127"/>
      <c r="CC43" s="127"/>
      <c r="CD43" s="127"/>
      <c r="CE43" s="127"/>
      <c r="CF43" s="127"/>
    </row>
    <row r="44" spans="1:84" x14ac:dyDescent="0.2">
      <c r="A44" s="208"/>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127"/>
      <c r="BO44" s="127"/>
      <c r="BP44" s="127"/>
      <c r="BQ44" s="127"/>
      <c r="BR44" s="127"/>
      <c r="BS44" s="127"/>
      <c r="BT44" s="127"/>
      <c r="BU44" s="127"/>
      <c r="BV44" s="127"/>
      <c r="BW44" s="127"/>
      <c r="BX44" s="127"/>
      <c r="BY44" s="127"/>
      <c r="BZ44" s="127"/>
      <c r="CA44" s="127"/>
      <c r="CB44" s="127"/>
      <c r="CC44" s="127"/>
      <c r="CD44" s="127"/>
      <c r="CE44" s="127"/>
      <c r="CF44" s="127"/>
    </row>
    <row r="45" spans="1:84" x14ac:dyDescent="0.2">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127"/>
      <c r="BO45" s="127"/>
      <c r="BP45" s="127"/>
      <c r="BQ45" s="127"/>
      <c r="BR45" s="127"/>
      <c r="BS45" s="127"/>
      <c r="BT45" s="127"/>
      <c r="BU45" s="127"/>
      <c r="BV45" s="127"/>
      <c r="BW45" s="127"/>
      <c r="BX45" s="127"/>
      <c r="BY45" s="127"/>
      <c r="BZ45" s="127"/>
      <c r="CA45" s="127"/>
      <c r="CB45" s="127"/>
      <c r="CC45" s="127"/>
      <c r="CD45" s="127"/>
      <c r="CE45" s="127"/>
      <c r="CF45" s="127"/>
    </row>
    <row r="46" spans="1:84" x14ac:dyDescent="0.2">
      <c r="A46" s="208"/>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127"/>
      <c r="BO46" s="127"/>
      <c r="BP46" s="127"/>
      <c r="BQ46" s="127"/>
      <c r="BR46" s="127"/>
      <c r="BS46" s="127"/>
      <c r="BT46" s="127"/>
      <c r="BU46" s="127"/>
      <c r="BV46" s="127"/>
      <c r="BW46" s="127"/>
      <c r="BX46" s="127"/>
      <c r="BY46" s="127"/>
      <c r="BZ46" s="127"/>
      <c r="CA46" s="127"/>
      <c r="CB46" s="127"/>
      <c r="CC46" s="127"/>
      <c r="CD46" s="127"/>
      <c r="CE46" s="127"/>
      <c r="CF46" s="127"/>
    </row>
    <row r="47" spans="1:84" x14ac:dyDescent="0.2">
      <c r="A47" s="208"/>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127"/>
      <c r="BO47" s="127"/>
      <c r="BP47" s="127"/>
      <c r="BQ47" s="127"/>
      <c r="BR47" s="127"/>
      <c r="BS47" s="127"/>
      <c r="BT47" s="127"/>
      <c r="BU47" s="127"/>
      <c r="BV47" s="127"/>
      <c r="BW47" s="127"/>
      <c r="BX47" s="127"/>
      <c r="BY47" s="127"/>
      <c r="BZ47" s="127"/>
      <c r="CA47" s="127"/>
      <c r="CB47" s="127"/>
      <c r="CC47" s="127"/>
      <c r="CD47" s="127"/>
      <c r="CE47" s="127"/>
      <c r="CF47" s="127"/>
    </row>
    <row r="48" spans="1:84" x14ac:dyDescent="0.2">
      <c r="A48" s="208"/>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127"/>
      <c r="BO48" s="127"/>
      <c r="BP48" s="127"/>
      <c r="BQ48" s="127"/>
      <c r="BR48" s="127"/>
      <c r="BS48" s="127"/>
      <c r="BT48" s="127"/>
      <c r="BU48" s="127"/>
      <c r="BV48" s="127"/>
      <c r="BW48" s="127"/>
      <c r="BX48" s="127"/>
      <c r="BY48" s="127"/>
      <c r="BZ48" s="127"/>
      <c r="CA48" s="127"/>
      <c r="CB48" s="127"/>
      <c r="CC48" s="127"/>
      <c r="CD48" s="127"/>
      <c r="CE48" s="127"/>
      <c r="CF48" s="127"/>
    </row>
    <row r="49" spans="1:84" x14ac:dyDescent="0.2">
      <c r="A49" s="208"/>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127"/>
      <c r="BO49" s="127"/>
      <c r="BP49" s="127"/>
      <c r="BQ49" s="127"/>
      <c r="BR49" s="127"/>
      <c r="BS49" s="127"/>
      <c r="BT49" s="127"/>
      <c r="BU49" s="127"/>
      <c r="BV49" s="127"/>
      <c r="BW49" s="127"/>
      <c r="BX49" s="127"/>
      <c r="BY49" s="127"/>
      <c r="BZ49" s="127"/>
      <c r="CA49" s="127"/>
      <c r="CB49" s="127"/>
      <c r="CC49" s="127"/>
      <c r="CD49" s="127"/>
      <c r="CE49" s="127"/>
      <c r="CF49" s="127"/>
    </row>
    <row r="50" spans="1:84" x14ac:dyDescent="0.2">
      <c r="A50" s="208"/>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127"/>
      <c r="BO50" s="127"/>
      <c r="BP50" s="127"/>
      <c r="BQ50" s="127"/>
      <c r="BR50" s="127"/>
      <c r="BS50" s="127"/>
      <c r="BT50" s="127"/>
      <c r="BU50" s="127"/>
      <c r="BV50" s="127"/>
      <c r="BW50" s="127"/>
      <c r="BX50" s="127"/>
      <c r="BY50" s="127"/>
      <c r="BZ50" s="127"/>
      <c r="CA50" s="127"/>
      <c r="CB50" s="127"/>
      <c r="CC50" s="127"/>
      <c r="CD50" s="127"/>
      <c r="CE50" s="127"/>
      <c r="CF50" s="127"/>
    </row>
    <row r="51" spans="1:84" x14ac:dyDescent="0.2">
      <c r="A51" s="208"/>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127"/>
      <c r="BO51" s="127"/>
      <c r="BP51" s="127"/>
      <c r="BQ51" s="127"/>
      <c r="BR51" s="127"/>
      <c r="BS51" s="127"/>
      <c r="BT51" s="127"/>
      <c r="BU51" s="127"/>
      <c r="BV51" s="127"/>
      <c r="BW51" s="127"/>
      <c r="BX51" s="127"/>
      <c r="BY51" s="127"/>
      <c r="BZ51" s="127"/>
      <c r="CA51" s="127"/>
      <c r="CB51" s="127"/>
      <c r="CC51" s="127"/>
      <c r="CD51" s="127"/>
      <c r="CE51" s="127"/>
      <c r="CF51" s="127"/>
    </row>
    <row r="52" spans="1:84" x14ac:dyDescent="0.2">
      <c r="A52" s="208"/>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127"/>
      <c r="BO52" s="127"/>
      <c r="BP52" s="127"/>
      <c r="BQ52" s="127"/>
      <c r="BR52" s="127"/>
      <c r="BS52" s="127"/>
      <c r="BT52" s="127"/>
      <c r="BU52" s="127"/>
      <c r="BV52" s="127"/>
      <c r="BW52" s="127"/>
      <c r="BX52" s="127"/>
      <c r="BY52" s="127"/>
      <c r="BZ52" s="127"/>
      <c r="CA52" s="127"/>
      <c r="CB52" s="127"/>
      <c r="CC52" s="127"/>
      <c r="CD52" s="127"/>
      <c r="CE52" s="127"/>
      <c r="CF52" s="127"/>
    </row>
    <row r="53" spans="1:84" x14ac:dyDescent="0.2">
      <c r="A53" s="208"/>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127"/>
      <c r="BO53" s="127"/>
      <c r="BP53" s="127"/>
      <c r="BQ53" s="127"/>
      <c r="BR53" s="127"/>
      <c r="BS53" s="127"/>
      <c r="BT53" s="127"/>
      <c r="BU53" s="127"/>
      <c r="BV53" s="127"/>
      <c r="BW53" s="127"/>
      <c r="BX53" s="127"/>
      <c r="BY53" s="127"/>
      <c r="BZ53" s="127"/>
      <c r="CA53" s="127"/>
      <c r="CB53" s="127"/>
      <c r="CC53" s="127"/>
      <c r="CD53" s="127"/>
      <c r="CE53" s="127"/>
      <c r="CF53" s="127"/>
    </row>
    <row r="54" spans="1:84" x14ac:dyDescent="0.2">
      <c r="A54" s="208"/>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127"/>
      <c r="BO54" s="127"/>
      <c r="BP54" s="127"/>
      <c r="BQ54" s="127"/>
      <c r="BR54" s="127"/>
      <c r="BS54" s="127"/>
      <c r="BT54" s="127"/>
      <c r="BU54" s="127"/>
      <c r="BV54" s="127"/>
      <c r="BW54" s="127"/>
      <c r="BX54" s="127"/>
      <c r="BY54" s="127"/>
      <c r="BZ54" s="127"/>
      <c r="CA54" s="127"/>
      <c r="CB54" s="127"/>
      <c r="CC54" s="127"/>
      <c r="CD54" s="127"/>
      <c r="CE54" s="127"/>
      <c r="CF54" s="127"/>
    </row>
    <row r="55" spans="1:84" x14ac:dyDescent="0.2">
      <c r="A55" s="208"/>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127"/>
      <c r="BO55" s="127"/>
      <c r="BP55" s="127"/>
      <c r="BQ55" s="127"/>
      <c r="BR55" s="127"/>
      <c r="BS55" s="127"/>
      <c r="BT55" s="127"/>
      <c r="BU55" s="127"/>
      <c r="BV55" s="127"/>
      <c r="BW55" s="127"/>
      <c r="BX55" s="127"/>
      <c r="BY55" s="127"/>
      <c r="BZ55" s="127"/>
      <c r="CA55" s="127"/>
      <c r="CB55" s="127"/>
      <c r="CC55" s="127"/>
      <c r="CD55" s="127"/>
      <c r="CE55" s="127"/>
      <c r="CF55" s="127"/>
    </row>
    <row r="56" spans="1:84" x14ac:dyDescent="0.2">
      <c r="A56" s="208"/>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127"/>
      <c r="BO56" s="127"/>
      <c r="BP56" s="127"/>
      <c r="BQ56" s="127"/>
      <c r="BR56" s="127"/>
      <c r="BS56" s="127"/>
      <c r="BT56" s="127"/>
      <c r="BU56" s="127"/>
      <c r="BV56" s="127"/>
      <c r="BW56" s="127"/>
      <c r="BX56" s="127"/>
      <c r="BY56" s="127"/>
      <c r="BZ56" s="127"/>
      <c r="CA56" s="127"/>
      <c r="CB56" s="127"/>
      <c r="CC56" s="127"/>
      <c r="CD56" s="127"/>
      <c r="CE56" s="127"/>
      <c r="CF56" s="127"/>
    </row>
    <row r="57" spans="1:84" x14ac:dyDescent="0.2">
      <c r="A57" s="208"/>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127"/>
      <c r="BO57" s="127"/>
      <c r="BP57" s="127"/>
      <c r="BQ57" s="127"/>
      <c r="BR57" s="127"/>
      <c r="BS57" s="127"/>
      <c r="BT57" s="127"/>
      <c r="BU57" s="127"/>
      <c r="BV57" s="127"/>
      <c r="BW57" s="127"/>
      <c r="BX57" s="127"/>
      <c r="BY57" s="127"/>
      <c r="BZ57" s="127"/>
      <c r="CA57" s="127"/>
      <c r="CB57" s="127"/>
      <c r="CC57" s="127"/>
      <c r="CD57" s="127"/>
      <c r="CE57" s="127"/>
      <c r="CF57" s="127"/>
    </row>
    <row r="58" spans="1:84" x14ac:dyDescent="0.2">
      <c r="A58" s="208"/>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127"/>
      <c r="BO58" s="127"/>
      <c r="BP58" s="127"/>
      <c r="BQ58" s="127"/>
      <c r="BR58" s="127"/>
      <c r="BS58" s="127"/>
      <c r="BT58" s="127"/>
      <c r="BU58" s="127"/>
      <c r="BV58" s="127"/>
      <c r="BW58" s="127"/>
      <c r="BX58" s="127"/>
      <c r="BY58" s="127"/>
      <c r="BZ58" s="127"/>
      <c r="CA58" s="127"/>
      <c r="CB58" s="127"/>
      <c r="CC58" s="127"/>
      <c r="CD58" s="127"/>
      <c r="CE58" s="127"/>
      <c r="CF58" s="127"/>
    </row>
    <row r="59" spans="1:84" x14ac:dyDescent="0.2">
      <c r="A59" s="208"/>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127"/>
      <c r="BO59" s="127"/>
      <c r="BP59" s="127"/>
      <c r="BQ59" s="127"/>
      <c r="BR59" s="127"/>
      <c r="BS59" s="127"/>
      <c r="BT59" s="127"/>
      <c r="BU59" s="127"/>
      <c r="BV59" s="127"/>
      <c r="BW59" s="127"/>
      <c r="BX59" s="127"/>
      <c r="BY59" s="127"/>
      <c r="BZ59" s="127"/>
      <c r="CA59" s="127"/>
      <c r="CB59" s="127"/>
      <c r="CC59" s="127"/>
      <c r="CD59" s="127"/>
      <c r="CE59" s="127"/>
      <c r="CF59" s="127"/>
    </row>
    <row r="60" spans="1:84" x14ac:dyDescent="0.2">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row>
    <row r="61" spans="1:84" x14ac:dyDescent="0.2">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row>
  </sheetData>
  <sheetProtection algorithmName="SHA-512" hashValue="DM6qNE54SLMaV5imD91dcVAr1HvdHckGENVaZ+Q73BJBrzj1NzoIFB6a43Wdz6hSrqNuLjw8Q6/G2xNOyxV0hw==" saltValue="iH4EJuv72ykqGokpHC6wFA==" spinCount="100000" sheet="1" objects="1" scenarios="1" selectLockedCell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Adressen</vt:lpstr>
      <vt:lpstr>Erklärung zur Testmappe</vt:lpstr>
      <vt:lpstr>Testaufgaben</vt:lpstr>
      <vt:lpstr>Anwesenheits- und Ergebnisliste</vt:lpstr>
      <vt:lpstr>Fragebogen</vt:lpstr>
      <vt:lpstr>Zusammenfassung</vt:lpstr>
      <vt:lpstr>Zusammenfassung 2</vt:lpstr>
      <vt:lpstr>'Anwesenheits- und Ergebnisliste'!Druckbereich</vt:lpstr>
      <vt:lpstr>Fragebogen!Druckbereich</vt:lpstr>
      <vt:lpstr>'Anwesenheits- und Ergebnisliste'!Drucktitel</vt:lpstr>
      <vt:lpstr>Testaufgaben!Drucktitel</vt:lpstr>
    </vt:vector>
  </TitlesOfParts>
  <Company>MSW NRW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Praktikant323</dc:creator>
  <cp:lastModifiedBy>Alina</cp:lastModifiedBy>
  <cp:lastPrinted>2020-01-22T08:57:38Z</cp:lastPrinted>
  <dcterms:created xsi:type="dcterms:W3CDTF">2009-01-21T08:48:12Z</dcterms:created>
  <dcterms:modified xsi:type="dcterms:W3CDTF">2021-01-13T07:21:06Z</dcterms:modified>
</cp:coreProperties>
</file>